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<sst xmlns="http://schemas.openxmlformats.org/spreadsheetml/2006/main" count="208" uniqueCount="145">
  <si>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CONTO  ECONOMICO</t>
  </si>
  <si>
    <t>Anno
2012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</si>
  <si>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</si>
  <si>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</si>
  <si>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</si>
  <si>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</si>
  <si>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</si>
  <si>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</si>
  <si>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</si>
  <si>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</si>
  <si>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</si>
  <si>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</si>
  <si>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</si>
  <si>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</si>
  <si>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</si>
  <si>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</si>
  <si>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</si>
  <si>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</si>
  <si>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</si>
  <si>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</si>
  <si>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</si>
  <si>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</si>
  <si>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</si>
  <si>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</si>
  <si>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</si>
  <si>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</si>
  <si>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</si>
  <si>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</si>
  <si>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</si>
  <si>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</si>
  <si>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</si>
  <si>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</si>
  <si>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</si>
  <si>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</si>
  <si>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</si>
  <si>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</si>
  <si>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</si>
  <si>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</si>
  <si>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</si>
  <si>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</si>
  <si>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</si>
  <si>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</si>
  <si>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</si>
  <si>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</si>
  <si>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</si>
  <si>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</si>
  <si>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</si>
  <si>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</si>
  <si>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</si>
  <si>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</si>
  <si>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</si>
  <si>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</si>
  <si>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</si>
  <si>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</si>
  <si>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</si>
  <si>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</si>
  <si>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</si>
  <si>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</si>
  <si>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</si>
  <si>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</si>
  <si>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</si>
  <si>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</si>
  <si>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</si>
  <si>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</si>
  <si>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</si>
  <si>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</si>
  <si>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</si>
  <si>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</si>
  <si>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</si>
  <si>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</si>
  <si>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</si>
  <si>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</si>
  <si>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</si>
  <si>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</si>
  <si>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</si>
  <si>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</si>
  <si>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</si>
  <si>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</si>
  <si>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</si>
  <si>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</si>
  <si>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</si>
  <si>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</si>
  <si>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</si>
  <si>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</si>
  <si>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</si>
  <si>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</si>
  <si>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</si>
  <si>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</si>
  <si>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</si>
  <si>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</si>
  <si>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</si>
  <si>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</si>
  <si>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</si>
  <si>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</si>
  <si>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</si>
  <si>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</si>
  <si>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</si>
  <si>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</si>
  <si>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</si>
  <si>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</si>
  <si>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</si>
  <si>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</si>
  <si>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</si>
  <si>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</si>
  <si>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</si>
  <si>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</si>
  <si>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</si>
  <si>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</si>
  <si>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</si>
  <si>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</si>
  <si>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</si>
  <si>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</si>
  <si>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</si>
  <si>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</si>
  <si>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</si>
  <si>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</si>
  <si>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</si>
  <si>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</si>
  <si>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</si>
  <si>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</si>
  <si>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</si>
  <si>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</si>
  <si>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</si>
  <si>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</si>
  <si>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</si>
  <si>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</si>
  <si>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</si>
  <si>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</si>
  <si>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</si>
  <si>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</si>
  <si>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</si>
  <si>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</si>
  <si>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</si>
  <si>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</si>
  <si>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</si>
  <si>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</si>
  <si>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</si>
  <si>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</si>
  <si>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</si>
  <si>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Acquisti di servizi sanitari per assistenza ospedaliera</t>
  </si>
  <si>
    <t>Anno
2017</t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</si>
  <si>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</si>
  <si>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r>
      <t xml:space="preserve">SCHEMA DI BILANCIO
</t>
    </r>
    <r>
      <rPr>
        <i/>
        <sz val="16"/>
        <rFont val="Garamond"/>
        <family val="1"/>
      </rPr>
      <t>Decreto Interministeriale 20/03/2013</t>
    </r>
  </si>
  <si>
    <r>
      <t>Consulenze, collaborazioni, interinale, altre prestazioni di lavoro non sanitarie</t>
    </r>
    <r>
      <rPr>
        <sz val="16"/>
        <color indexed="10"/>
        <rFont val="Garamond"/>
        <family val="1"/>
      </rPr>
      <t xml:space="preserve"> </t>
    </r>
  </si>
  <si>
    <t>Anno
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</si>
</sst>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&quot;€&quot;\ #,##0.00"/>
    <numFmt numFmtId="176" formatCode="#,##0\ &quot;€&quot;"/>
    <numFmt numFmtId="177" formatCode="#,##0\ _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Garamond"/>
      <family val="1"/>
    </font>
    <font>
      <sz val="14"/>
      <color indexed="8"/>
      <name val="Calibri"/>
      <family val="2"/>
    </font>
    <font>
      <b/>
      <sz val="16"/>
      <name val="Garamond"/>
      <family val="1"/>
    </font>
    <font>
      <sz val="16"/>
      <name val="Garamond"/>
      <family val="1"/>
    </font>
    <font>
      <i/>
      <sz val="16"/>
      <name val="Garamond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double"/>
      <sz val="16"/>
      <name val="Garamond"/>
      <family val="1"/>
    </font>
    <font>
      <sz val="16"/>
      <color indexed="10"/>
      <name val="Garamond"/>
      <family val="1"/>
    </font>
    <font>
      <b/>
      <u val="single"/>
      <sz val="16"/>
      <name val="Garamond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5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15" borderId="0" applyNumberFormat="0" applyBorder="0" applyAlignment="0" applyProtection="0"/>
    <xf numFmtId="0" fontId="36" fillId="25" borderId="0" applyNumberFormat="0" applyBorder="0" applyAlignment="0" applyProtection="0"/>
    <xf numFmtId="0" fontId="6" fillId="17" borderId="0" applyNumberFormat="0" applyBorder="0" applyAlignment="0" applyProtection="0"/>
    <xf numFmtId="0" fontId="36" fillId="26" borderId="0" applyNumberFormat="0" applyBorder="0" applyAlignment="0" applyProtection="0"/>
    <xf numFmtId="0" fontId="6" fillId="13" borderId="0" applyNumberFormat="0" applyBorder="0" applyAlignment="0" applyProtection="0"/>
    <xf numFmtId="0" fontId="36" fillId="27" borderId="0" applyNumberFormat="0" applyBorder="0" applyAlignment="0" applyProtection="0"/>
    <xf numFmtId="0" fontId="6" fillId="23" borderId="0" applyNumberFormat="0" applyBorder="0" applyAlignment="0" applyProtection="0"/>
    <xf numFmtId="0" fontId="36" fillId="28" borderId="0" applyNumberFormat="0" applyBorder="0" applyAlignment="0" applyProtection="0"/>
    <xf numFmtId="0" fontId="6" fillId="5" borderId="0" applyNumberFormat="0" applyBorder="0" applyAlignment="0" applyProtection="0"/>
    <xf numFmtId="0" fontId="37" fillId="29" borderId="1" applyNumberFormat="0" applyAlignment="0" applyProtection="0"/>
    <xf numFmtId="0" fontId="7" fillId="3" borderId="2" applyNumberFormat="0" applyAlignment="0" applyProtection="0"/>
    <xf numFmtId="0" fontId="38" fillId="0" borderId="3" applyNumberFormat="0" applyFill="0" applyAlignment="0" applyProtection="0"/>
    <xf numFmtId="0" fontId="8" fillId="0" borderId="4" applyNumberFormat="0" applyFill="0" applyAlignment="0" applyProtection="0"/>
    <xf numFmtId="0" fontId="39" fillId="30" borderId="5" applyNumberFormat="0" applyAlignment="0" applyProtection="0"/>
    <xf numFmtId="0" fontId="9" fillId="31" borderId="6" applyNumberFormat="0" applyAlignment="0" applyProtection="0"/>
    <xf numFmtId="0" fontId="36" fillId="32" borderId="0" applyNumberFormat="0" applyBorder="0" applyAlignment="0" applyProtection="0"/>
    <xf numFmtId="0" fontId="6" fillId="23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3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6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23" borderId="0" applyNumberFormat="0" applyBorder="0" applyAlignment="0" applyProtection="0"/>
    <xf numFmtId="0" fontId="36" fillId="40" borderId="0" applyNumberFormat="0" applyBorder="0" applyAlignment="0" applyProtection="0"/>
    <xf numFmtId="0" fontId="6" fillId="4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1" fillId="44" borderId="7" applyNumberFormat="0" applyFont="0" applyAlignment="0" applyProtection="0"/>
    <xf numFmtId="0" fontId="4" fillId="7" borderId="8" applyNumberFormat="0" applyFont="0" applyAlignment="0" applyProtection="0"/>
    <xf numFmtId="0" fontId="42" fillId="29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0" borderId="13" applyNumberFormat="0" applyFill="0" applyAlignment="0" applyProtection="0"/>
    <xf numFmtId="0" fontId="48" fillId="0" borderId="14" applyNumberFormat="0" applyFill="0" applyAlignment="0" applyProtection="0"/>
    <xf numFmtId="0" fontId="16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17" fillId="0" borderId="17" applyNumberFormat="0" applyFill="0" applyAlignment="0" applyProtection="0"/>
    <xf numFmtId="0" fontId="50" fillId="45" borderId="0" applyNumberFormat="0" applyBorder="0" applyAlignment="0" applyProtection="0"/>
    <xf numFmtId="0" fontId="18" fillId="46" borderId="0" applyNumberFormat="0" applyBorder="0" applyAlignment="0" applyProtection="0"/>
    <xf numFmtId="0" fontId="51" fillId="47" borderId="0" applyNumberFormat="0" applyBorder="0" applyAlignment="0" applyProtection="0"/>
    <xf numFmtId="0" fontId="19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73" fontId="20" fillId="3" borderId="0" xfId="76" applyNumberFormat="1" applyFont="1" applyFill="1" applyAlignment="1">
      <alignment vertical="center"/>
    </xf>
    <xf numFmtId="49" fontId="20" fillId="3" borderId="0" xfId="79" applyNumberFormat="1" applyFont="1" applyFill="1" applyAlignment="1">
      <alignment horizontal="center" vertical="center"/>
      <protection/>
    </xf>
    <xf numFmtId="49" fontId="3" fillId="3" borderId="0" xfId="79" applyNumberFormat="1" applyFont="1" applyFill="1" applyAlignment="1">
      <alignment horizontal="center" vertical="center"/>
      <protection/>
    </xf>
    <xf numFmtId="0" fontId="21" fillId="0" borderId="0" xfId="0" applyFont="1" applyAlignment="1">
      <alignment/>
    </xf>
    <xf numFmtId="49" fontId="20" fillId="3" borderId="18" xfId="79" applyNumberFormat="1" applyFont="1" applyFill="1" applyBorder="1" applyAlignment="1">
      <alignment horizontal="left" vertical="center" wrapText="1"/>
      <protection/>
    </xf>
    <xf numFmtId="49" fontId="20" fillId="3" borderId="0" xfId="79" applyNumberFormat="1" applyFont="1" applyFill="1" applyAlignment="1">
      <alignment vertical="center"/>
      <protection/>
    </xf>
    <xf numFmtId="49" fontId="20" fillId="3" borderId="0" xfId="79" applyNumberFormat="1" applyFont="1" applyFill="1" applyAlignment="1">
      <alignment vertical="center" wrapText="1"/>
      <protection/>
    </xf>
    <xf numFmtId="0" fontId="21" fillId="3" borderId="0" xfId="0" applyFont="1" applyFill="1" applyAlignment="1">
      <alignment/>
    </xf>
    <xf numFmtId="3" fontId="22" fillId="3" borderId="19" xfId="76" applyNumberFormat="1" applyFont="1" applyFill="1" applyBorder="1" applyAlignment="1">
      <alignment vertical="center"/>
    </xf>
    <xf numFmtId="3" fontId="23" fillId="3" borderId="19" xfId="76" applyNumberFormat="1" applyFont="1" applyFill="1" applyBorder="1" applyAlignment="1">
      <alignment vertical="center"/>
    </xf>
    <xf numFmtId="3" fontId="24" fillId="3" borderId="19" xfId="76" applyNumberFormat="1" applyFont="1" applyFill="1" applyBorder="1" applyAlignment="1">
      <alignment vertical="center"/>
    </xf>
    <xf numFmtId="3" fontId="24" fillId="3" borderId="19" xfId="70" applyNumberFormat="1" applyFont="1" applyFill="1" applyBorder="1" applyAlignment="1">
      <alignment horizontal="right" vertical="center"/>
    </xf>
    <xf numFmtId="3" fontId="22" fillId="49" borderId="20" xfId="76" applyNumberFormat="1" applyFont="1" applyFill="1" applyBorder="1" applyAlignment="1">
      <alignment vertical="center"/>
    </xf>
    <xf numFmtId="172" fontId="22" fillId="3" borderId="21" xfId="70" applyFont="1" applyFill="1" applyBorder="1" applyAlignment="1">
      <alignment horizontal="left" vertical="center"/>
    </xf>
    <xf numFmtId="172" fontId="22" fillId="3" borderId="22" xfId="70" applyFont="1" applyFill="1" applyBorder="1" applyAlignment="1">
      <alignment horizontal="left" vertical="center"/>
    </xf>
    <xf numFmtId="172" fontId="22" fillId="3" borderId="23" xfId="70" applyFont="1" applyFill="1" applyBorder="1" applyAlignment="1">
      <alignment horizontal="left" vertical="center" wrapText="1"/>
    </xf>
    <xf numFmtId="173" fontId="22" fillId="3" borderId="24" xfId="76" applyNumberFormat="1" applyFont="1" applyFill="1" applyBorder="1" applyAlignment="1">
      <alignment vertical="center"/>
    </xf>
    <xf numFmtId="3" fontId="22" fillId="3" borderId="24" xfId="76" applyNumberFormat="1" applyFont="1" applyFill="1" applyBorder="1" applyAlignment="1">
      <alignment vertical="center"/>
    </xf>
    <xf numFmtId="49" fontId="22" fillId="3" borderId="25" xfId="70" applyNumberFormat="1" applyFont="1" applyFill="1" applyBorder="1" applyAlignment="1">
      <alignment horizontal="left" vertical="center"/>
    </xf>
    <xf numFmtId="49" fontId="22" fillId="3" borderId="0" xfId="70" applyNumberFormat="1" applyFont="1" applyFill="1" applyBorder="1" applyAlignment="1">
      <alignment horizontal="right" vertical="center"/>
    </xf>
    <xf numFmtId="49" fontId="22" fillId="3" borderId="0" xfId="70" applyNumberFormat="1" applyFont="1" applyFill="1" applyBorder="1" applyAlignment="1">
      <alignment horizontal="left" vertical="center"/>
    </xf>
    <xf numFmtId="49" fontId="22" fillId="3" borderId="18" xfId="70" applyNumberFormat="1" applyFont="1" applyFill="1" applyBorder="1" applyAlignment="1">
      <alignment horizontal="left" vertical="center" wrapText="1"/>
    </xf>
    <xf numFmtId="173" fontId="22" fillId="3" borderId="19" xfId="76" applyNumberFormat="1" applyFont="1" applyFill="1" applyBorder="1" applyAlignment="1">
      <alignment vertical="center"/>
    </xf>
    <xf numFmtId="49" fontId="23" fillId="3" borderId="25" xfId="70" applyNumberFormat="1" applyFont="1" applyFill="1" applyBorder="1" applyAlignment="1">
      <alignment horizontal="left" vertical="center"/>
    </xf>
    <xf numFmtId="49" fontId="23" fillId="3" borderId="0" xfId="70" applyNumberFormat="1" applyFont="1" applyFill="1" applyBorder="1" applyAlignment="1">
      <alignment horizontal="right" vertical="center"/>
    </xf>
    <xf numFmtId="49" fontId="23" fillId="3" borderId="0" xfId="70" applyNumberFormat="1" applyFont="1" applyFill="1" applyBorder="1" applyAlignment="1">
      <alignment horizontal="left" vertical="center"/>
    </xf>
    <xf numFmtId="49" fontId="23" fillId="3" borderId="18" xfId="70" applyNumberFormat="1" applyFont="1" applyFill="1" applyBorder="1" applyAlignment="1">
      <alignment horizontal="left" vertical="center" wrapText="1"/>
    </xf>
    <xf numFmtId="173" fontId="23" fillId="3" borderId="19" xfId="76" applyNumberFormat="1" applyFont="1" applyFill="1" applyBorder="1" applyAlignment="1">
      <alignment vertical="center"/>
    </xf>
    <xf numFmtId="49" fontId="23" fillId="0" borderId="25" xfId="70" applyNumberFormat="1" applyFont="1" applyFill="1" applyBorder="1" applyAlignment="1">
      <alignment horizontal="left" vertical="center"/>
    </xf>
    <xf numFmtId="49" fontId="23" fillId="0" borderId="0" xfId="70" applyNumberFormat="1" applyFont="1" applyFill="1" applyBorder="1" applyAlignment="1">
      <alignment horizontal="right" vertical="center"/>
    </xf>
    <xf numFmtId="49" fontId="23" fillId="0" borderId="0" xfId="70" applyNumberFormat="1" applyFont="1" applyFill="1" applyBorder="1" applyAlignment="1">
      <alignment horizontal="left" vertical="center"/>
    </xf>
    <xf numFmtId="49" fontId="24" fillId="0" borderId="0" xfId="70" applyNumberFormat="1" applyFont="1" applyFill="1" applyBorder="1" applyAlignment="1">
      <alignment horizontal="left" vertical="center"/>
    </xf>
    <xf numFmtId="49" fontId="24" fillId="0" borderId="18" xfId="70" applyNumberFormat="1" applyFont="1" applyFill="1" applyBorder="1" applyAlignment="1">
      <alignment horizontal="left" vertical="center" wrapText="1"/>
    </xf>
    <xf numFmtId="173" fontId="23" fillId="0" borderId="18" xfId="76" applyNumberFormat="1" applyFont="1" applyFill="1" applyBorder="1" applyAlignment="1">
      <alignment vertical="center"/>
    </xf>
    <xf numFmtId="173" fontId="23" fillId="3" borderId="18" xfId="76" applyNumberFormat="1" applyFont="1" applyFill="1" applyBorder="1" applyAlignment="1">
      <alignment vertical="center"/>
    </xf>
    <xf numFmtId="49" fontId="24" fillId="0" borderId="18" xfId="70" applyNumberFormat="1" applyFont="1" applyFill="1" applyBorder="1" applyAlignment="1">
      <alignment horizontal="left" vertical="center"/>
    </xf>
    <xf numFmtId="49" fontId="24" fillId="3" borderId="18" xfId="70" applyNumberFormat="1" applyFont="1" applyFill="1" applyBorder="1" applyAlignment="1">
      <alignment horizontal="left" vertical="center"/>
    </xf>
    <xf numFmtId="49" fontId="23" fillId="3" borderId="18" xfId="79" applyNumberFormat="1" applyFont="1" applyFill="1" applyBorder="1" applyAlignment="1">
      <alignment horizontal="left" vertical="center" wrapText="1"/>
      <protection/>
    </xf>
    <xf numFmtId="49" fontId="24" fillId="3" borderId="0" xfId="70" applyNumberFormat="1" applyFont="1" applyFill="1" applyBorder="1" applyAlignment="1">
      <alignment horizontal="left" vertical="center"/>
    </xf>
    <xf numFmtId="49" fontId="24" fillId="3" borderId="18" xfId="70" applyNumberFormat="1" applyFont="1" applyFill="1" applyBorder="1" applyAlignment="1">
      <alignment horizontal="left" vertical="center" wrapText="1"/>
    </xf>
    <xf numFmtId="49" fontId="22" fillId="3" borderId="25" xfId="79" applyNumberFormat="1" applyFont="1" applyFill="1" applyBorder="1" applyAlignment="1">
      <alignment horizontal="center" vertical="center"/>
      <protection/>
    </xf>
    <xf numFmtId="49" fontId="22" fillId="3" borderId="0" xfId="70" applyNumberFormat="1" applyFont="1" applyFill="1" applyBorder="1" applyAlignment="1">
      <alignment vertical="center"/>
    </xf>
    <xf numFmtId="49" fontId="22" fillId="3" borderId="0" xfId="70" applyNumberFormat="1" applyFont="1" applyFill="1" applyBorder="1" applyAlignment="1">
      <alignment vertical="center" wrapText="1"/>
    </xf>
    <xf numFmtId="49" fontId="22" fillId="3" borderId="18" xfId="70" applyNumberFormat="1" applyFont="1" applyFill="1" applyBorder="1" applyAlignment="1">
      <alignment vertical="center" wrapText="1"/>
    </xf>
    <xf numFmtId="49" fontId="22" fillId="49" borderId="26" xfId="79" applyNumberFormat="1" applyFont="1" applyFill="1" applyBorder="1" applyAlignment="1">
      <alignment horizontal="center" vertical="center"/>
      <protection/>
    </xf>
    <xf numFmtId="173" fontId="22" fillId="49" borderId="20" xfId="76" applyNumberFormat="1" applyFont="1" applyFill="1" applyBorder="1" applyAlignment="1">
      <alignment vertical="center"/>
    </xf>
    <xf numFmtId="49" fontId="23" fillId="3" borderId="25" xfId="79" applyNumberFormat="1" applyFont="1" applyFill="1" applyBorder="1" applyAlignment="1">
      <alignment horizontal="center" vertical="center"/>
      <protection/>
    </xf>
    <xf numFmtId="49" fontId="22" fillId="3" borderId="0" xfId="79" applyNumberFormat="1" applyFont="1" applyFill="1" applyBorder="1" applyAlignment="1">
      <alignment horizontal="left" vertical="center"/>
      <protection/>
    </xf>
    <xf numFmtId="49" fontId="22" fillId="3" borderId="0" xfId="79" applyNumberFormat="1" applyFont="1" applyFill="1" applyBorder="1" applyAlignment="1">
      <alignment horizontal="center" vertical="center"/>
      <protection/>
    </xf>
    <xf numFmtId="49" fontId="22" fillId="3" borderId="18" xfId="79" applyNumberFormat="1" applyFont="1" applyFill="1" applyBorder="1" applyAlignment="1">
      <alignment horizontal="center" vertical="center" wrapText="1"/>
      <protection/>
    </xf>
    <xf numFmtId="0" fontId="25" fillId="3" borderId="19" xfId="0" applyFont="1" applyFill="1" applyBorder="1" applyAlignment="1">
      <alignment/>
    </xf>
    <xf numFmtId="49" fontId="22" fillId="3" borderId="0" xfId="70" applyNumberFormat="1" applyFont="1" applyFill="1" applyBorder="1" applyAlignment="1">
      <alignment horizontal="center" vertical="center"/>
    </xf>
    <xf numFmtId="177" fontId="26" fillId="3" borderId="19" xfId="0" applyNumberFormat="1" applyFont="1" applyFill="1" applyBorder="1" applyAlignment="1">
      <alignment/>
    </xf>
    <xf numFmtId="177" fontId="23" fillId="3" borderId="19" xfId="76" applyNumberFormat="1" applyFont="1" applyFill="1" applyBorder="1" applyAlignment="1">
      <alignment vertical="center"/>
    </xf>
    <xf numFmtId="177" fontId="22" fillId="3" borderId="19" xfId="76" applyNumberFormat="1" applyFont="1" applyFill="1" applyBorder="1" applyAlignment="1">
      <alignment vertical="center"/>
    </xf>
    <xf numFmtId="49" fontId="23" fillId="3" borderId="0" xfId="79" applyNumberFormat="1" applyFont="1" applyFill="1" applyBorder="1" applyAlignment="1">
      <alignment horizontal="center" vertical="center"/>
      <protection/>
    </xf>
    <xf numFmtId="49" fontId="23" fillId="3" borderId="0" xfId="79" applyNumberFormat="1" applyFont="1" applyFill="1" applyBorder="1" applyAlignment="1">
      <alignment horizontal="right" vertical="center"/>
      <protection/>
    </xf>
    <xf numFmtId="49" fontId="23" fillId="3" borderId="0" xfId="79" applyNumberFormat="1" applyFont="1" applyFill="1" applyBorder="1" applyAlignment="1">
      <alignment horizontal="left" vertical="center"/>
      <protection/>
    </xf>
    <xf numFmtId="49" fontId="27" fillId="3" borderId="18" xfId="79" applyNumberFormat="1" applyFont="1" applyFill="1" applyBorder="1" applyAlignment="1">
      <alignment vertical="center" wrapText="1"/>
      <protection/>
    </xf>
    <xf numFmtId="49" fontId="27" fillId="3" borderId="0" xfId="70" applyNumberFormat="1" applyFont="1" applyFill="1" applyBorder="1" applyAlignment="1">
      <alignment horizontal="right" vertical="center"/>
    </xf>
    <xf numFmtId="49" fontId="22" fillId="3" borderId="0" xfId="79" applyNumberFormat="1" applyFont="1" applyFill="1" applyBorder="1" applyAlignment="1">
      <alignment vertical="center"/>
      <protection/>
    </xf>
    <xf numFmtId="49" fontId="22" fillId="3" borderId="18" xfId="79" applyNumberFormat="1" applyFont="1" applyFill="1" applyBorder="1" applyAlignment="1">
      <alignment vertical="center" wrapText="1"/>
      <protection/>
    </xf>
    <xf numFmtId="49" fontId="27" fillId="3" borderId="0" xfId="79" applyNumberFormat="1" applyFont="1" applyFill="1" applyBorder="1" applyAlignment="1">
      <alignment vertical="center"/>
      <protection/>
    </xf>
    <xf numFmtId="173" fontId="22" fillId="50" borderId="19" xfId="76" applyNumberFormat="1" applyFont="1" applyFill="1" applyBorder="1" applyAlignment="1">
      <alignment vertical="center"/>
    </xf>
    <xf numFmtId="177" fontId="22" fillId="0" borderId="19" xfId="76" applyNumberFormat="1" applyFont="1" applyFill="1" applyBorder="1" applyAlignment="1">
      <alignment vertical="center"/>
    </xf>
    <xf numFmtId="49" fontId="23" fillId="3" borderId="0" xfId="79" applyNumberFormat="1" applyFont="1" applyFill="1" applyBorder="1" applyAlignment="1">
      <alignment vertical="center"/>
      <protection/>
    </xf>
    <xf numFmtId="49" fontId="23" fillId="3" borderId="18" xfId="79" applyNumberFormat="1" applyFont="1" applyFill="1" applyBorder="1" applyAlignment="1">
      <alignment vertical="center" wrapText="1"/>
      <protection/>
    </xf>
    <xf numFmtId="173" fontId="23" fillId="50" borderId="19" xfId="76" applyNumberFormat="1" applyFont="1" applyFill="1" applyBorder="1" applyAlignment="1">
      <alignment vertical="center"/>
    </xf>
    <xf numFmtId="49" fontId="27" fillId="3" borderId="0" xfId="79" applyNumberFormat="1" applyFont="1" applyFill="1" applyBorder="1" applyAlignment="1">
      <alignment horizontal="left" vertical="center"/>
      <protection/>
    </xf>
    <xf numFmtId="49" fontId="23" fillId="3" borderId="25" xfId="79" applyNumberFormat="1" applyFont="1" applyFill="1" applyBorder="1" applyAlignment="1">
      <alignment horizontal="left" vertical="center"/>
      <protection/>
    </xf>
    <xf numFmtId="177" fontId="22" fillId="49" borderId="20" xfId="76" applyNumberFormat="1" applyFont="1" applyFill="1" applyBorder="1" applyAlignment="1">
      <alignment vertical="center"/>
    </xf>
    <xf numFmtId="173" fontId="22" fillId="23" borderId="27" xfId="76" applyNumberFormat="1" applyFont="1" applyFill="1" applyBorder="1" applyAlignment="1">
      <alignment vertical="center"/>
    </xf>
    <xf numFmtId="177" fontId="22" fillId="23" borderId="27" xfId="76" applyNumberFormat="1" applyFont="1" applyFill="1" applyBorder="1" applyAlignment="1">
      <alignment vertical="center"/>
    </xf>
    <xf numFmtId="174" fontId="22" fillId="3" borderId="19" xfId="73" applyNumberFormat="1" applyFont="1" applyFill="1" applyBorder="1" applyAlignment="1">
      <alignment vertical="center"/>
    </xf>
    <xf numFmtId="177" fontId="22" fillId="3" borderId="19" xfId="73" applyNumberFormat="1" applyFont="1" applyFill="1" applyBorder="1" applyAlignment="1">
      <alignment vertical="center"/>
    </xf>
    <xf numFmtId="49" fontId="22" fillId="3" borderId="28" xfId="79" applyNumberFormat="1" applyFont="1" applyFill="1" applyBorder="1" applyAlignment="1">
      <alignment horizontal="center" vertical="center"/>
      <protection/>
    </xf>
    <xf numFmtId="49" fontId="22" fillId="3" borderId="29" xfId="79" applyNumberFormat="1" applyFont="1" applyFill="1" applyBorder="1" applyAlignment="1">
      <alignment horizontal="center" vertical="center"/>
      <protection/>
    </xf>
    <xf numFmtId="49" fontId="23" fillId="3" borderId="29" xfId="79" applyNumberFormat="1" applyFont="1" applyFill="1" applyBorder="1" applyAlignment="1">
      <alignment horizontal="center" vertical="center"/>
      <protection/>
    </xf>
    <xf numFmtId="49" fontId="23" fillId="3" borderId="29" xfId="79" applyNumberFormat="1" applyFont="1" applyFill="1" applyBorder="1" applyAlignment="1">
      <alignment vertical="center"/>
      <protection/>
    </xf>
    <xf numFmtId="49" fontId="23" fillId="3" borderId="30" xfId="79" applyNumberFormat="1" applyFont="1" applyFill="1" applyBorder="1" applyAlignment="1">
      <alignment vertical="center" wrapText="1"/>
      <protection/>
    </xf>
    <xf numFmtId="173" fontId="23" fillId="3" borderId="31" xfId="76" applyNumberFormat="1" applyFont="1" applyFill="1" applyBorder="1" applyAlignment="1">
      <alignment vertical="center"/>
    </xf>
    <xf numFmtId="177" fontId="23" fillId="3" borderId="31" xfId="76" applyNumberFormat="1" applyFont="1" applyFill="1" applyBorder="1" applyAlignment="1">
      <alignment vertical="center"/>
    </xf>
    <xf numFmtId="49" fontId="23" fillId="3" borderId="0" xfId="70" applyNumberFormat="1" applyFont="1" applyFill="1" applyBorder="1" applyAlignment="1">
      <alignment horizontal="left" vertical="center" wrapText="1"/>
    </xf>
    <xf numFmtId="49" fontId="23" fillId="3" borderId="18" xfId="70" applyNumberFormat="1" applyFont="1" applyFill="1" applyBorder="1" applyAlignment="1">
      <alignment horizontal="left" vertical="center" wrapText="1"/>
    </xf>
    <xf numFmtId="49" fontId="29" fillId="23" borderId="32" xfId="70" applyNumberFormat="1" applyFont="1" applyFill="1" applyBorder="1" applyAlignment="1">
      <alignment horizontal="left" vertical="center"/>
    </xf>
    <xf numFmtId="49" fontId="22" fillId="23" borderId="33" xfId="70" applyNumberFormat="1" applyFont="1" applyFill="1" applyBorder="1" applyAlignment="1">
      <alignment horizontal="left" vertical="center"/>
    </xf>
    <xf numFmtId="49" fontId="22" fillId="23" borderId="34" xfId="70" applyNumberFormat="1" applyFont="1" applyFill="1" applyBorder="1" applyAlignment="1">
      <alignment horizontal="left" vertical="center"/>
    </xf>
    <xf numFmtId="49" fontId="22" fillId="49" borderId="35" xfId="70" applyNumberFormat="1" applyFont="1" applyFill="1" applyBorder="1" applyAlignment="1">
      <alignment horizontal="left" vertical="center"/>
    </xf>
    <xf numFmtId="49" fontId="22" fillId="49" borderId="36" xfId="70" applyNumberFormat="1" applyFont="1" applyFill="1" applyBorder="1" applyAlignment="1">
      <alignment horizontal="left" vertical="center"/>
    </xf>
    <xf numFmtId="0" fontId="22" fillId="3" borderId="37" xfId="79" applyFont="1" applyFill="1" applyBorder="1" applyAlignment="1">
      <alignment horizontal="center" vertical="center" wrapText="1"/>
      <protection/>
    </xf>
    <xf numFmtId="0" fontId="22" fillId="3" borderId="22" xfId="79" applyFont="1" applyFill="1" applyBorder="1" applyAlignment="1">
      <alignment horizontal="center" vertical="center" wrapText="1"/>
      <protection/>
    </xf>
    <xf numFmtId="0" fontId="22" fillId="3" borderId="23" xfId="79" applyFont="1" applyFill="1" applyBorder="1" applyAlignment="1">
      <alignment horizontal="center" vertical="center" wrapText="1"/>
      <protection/>
    </xf>
    <xf numFmtId="0" fontId="22" fillId="3" borderId="38" xfId="79" applyFont="1" applyFill="1" applyBorder="1" applyAlignment="1">
      <alignment horizontal="center" vertical="center" wrapText="1"/>
      <protection/>
    </xf>
    <xf numFmtId="0" fontId="22" fillId="3" borderId="0" xfId="79" applyFont="1" applyFill="1" applyBorder="1" applyAlignment="1">
      <alignment horizontal="center" vertical="center" wrapText="1"/>
      <protection/>
    </xf>
    <xf numFmtId="0" fontId="22" fillId="3" borderId="18" xfId="79" applyFont="1" applyFill="1" applyBorder="1" applyAlignment="1">
      <alignment horizontal="center" vertical="center" wrapText="1"/>
      <protection/>
    </xf>
    <xf numFmtId="0" fontId="22" fillId="3" borderId="39" xfId="79" applyFont="1" applyFill="1" applyBorder="1" applyAlignment="1">
      <alignment horizontal="center" vertical="center" wrapText="1"/>
      <protection/>
    </xf>
    <xf numFmtId="0" fontId="22" fillId="3" borderId="40" xfId="79" applyFont="1" applyFill="1" applyBorder="1" applyAlignment="1">
      <alignment horizontal="center" vertical="center" wrapText="1"/>
      <protection/>
    </xf>
    <xf numFmtId="0" fontId="22" fillId="3" borderId="41" xfId="79" applyFont="1" applyFill="1" applyBorder="1" applyAlignment="1">
      <alignment horizontal="center" vertical="center" wrapText="1"/>
      <protection/>
    </xf>
    <xf numFmtId="0" fontId="22" fillId="3" borderId="42" xfId="79" applyFont="1" applyFill="1" applyBorder="1" applyAlignment="1">
      <alignment horizontal="center" vertical="center" wrapText="1"/>
      <protection/>
    </xf>
    <xf numFmtId="0" fontId="22" fillId="3" borderId="35" xfId="79" applyFont="1" applyFill="1" applyBorder="1" applyAlignment="1">
      <alignment horizontal="center" vertical="center" wrapText="1"/>
      <protection/>
    </xf>
    <xf numFmtId="0" fontId="22" fillId="3" borderId="36" xfId="79" applyFont="1" applyFill="1" applyBorder="1" applyAlignment="1">
      <alignment horizontal="center" vertical="center" wrapText="1"/>
      <protection/>
    </xf>
    <xf numFmtId="4" fontId="22" fillId="3" borderId="24" xfId="75" applyNumberFormat="1" applyFont="1" applyFill="1" applyBorder="1" applyAlignment="1">
      <alignment horizontal="center" vertical="center" wrapText="1"/>
    </xf>
    <xf numFmtId="4" fontId="22" fillId="3" borderId="43" xfId="75" applyNumberFormat="1" applyFont="1" applyFill="1" applyBorder="1" applyAlignment="1">
      <alignment horizontal="center" vertical="center" wrapText="1"/>
    </xf>
    <xf numFmtId="0" fontId="22" fillId="3" borderId="44" xfId="70" applyNumberFormat="1" applyFont="1" applyFill="1" applyBorder="1" applyAlignment="1">
      <alignment horizontal="center" vertical="center" wrapText="1"/>
    </xf>
    <xf numFmtId="0" fontId="22" fillId="3" borderId="40" xfId="70" applyNumberFormat="1" applyFont="1" applyFill="1" applyBorder="1" applyAlignment="1">
      <alignment horizontal="center" vertical="center" wrapText="1"/>
    </xf>
    <xf numFmtId="0" fontId="22" fillId="3" borderId="41" xfId="70" applyNumberFormat="1" applyFont="1" applyFill="1" applyBorder="1" applyAlignment="1">
      <alignment horizontal="center" vertical="center" wrapText="1"/>
    </xf>
    <xf numFmtId="0" fontId="22" fillId="3" borderId="26" xfId="70" applyNumberFormat="1" applyFont="1" applyFill="1" applyBorder="1" applyAlignment="1">
      <alignment horizontal="center" vertical="center" wrapText="1"/>
    </xf>
    <xf numFmtId="0" fontId="22" fillId="3" borderId="35" xfId="70" applyNumberFormat="1" applyFont="1" applyFill="1" applyBorder="1" applyAlignment="1">
      <alignment horizontal="center" vertical="center" wrapText="1"/>
    </xf>
    <xf numFmtId="0" fontId="22" fillId="3" borderId="36" xfId="70" applyNumberFormat="1" applyFont="1" applyFill="1" applyBorder="1" applyAlignment="1">
      <alignment horizontal="center" vertical="center" wrapText="1"/>
    </xf>
    <xf numFmtId="4" fontId="22" fillId="3" borderId="19" xfId="75" applyNumberFormat="1" applyFont="1" applyFill="1" applyBorder="1" applyAlignment="1">
      <alignment horizontal="center" vertical="center" wrapText="1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[0]_Marilù (v.0.5) 2" xfId="70"/>
    <cellStyle name="Comma 2" xfId="71"/>
    <cellStyle name="Input" xfId="72"/>
    <cellStyle name="Comma" xfId="73"/>
    <cellStyle name="Comma [0]" xfId="74"/>
    <cellStyle name="Migliaia [0]_Asl 6_Raccordo MONISANIT al 31 dicembre 2007 (v. FINALE del 30.05.2008)" xfId="75"/>
    <cellStyle name="Migliaia [0]_Asl 6_Raccordo MONISANIT al 31 dicembre 2007 (v. FINALE del 30.05.2008) 2" xfId="76"/>
    <cellStyle name="Neutrale" xfId="77"/>
    <cellStyle name="Neutrale 2" xfId="78"/>
    <cellStyle name="Normale_Asl 6_Raccordo MONISANIT al 31 dicembre 2007 (v. FINALE del 30.05.2008) 2" xfId="79"/>
    <cellStyle name="Nota" xfId="80"/>
    <cellStyle name="Nota 2" xfId="81"/>
    <cellStyle name="Output" xfId="82"/>
    <cellStyle name="Percent 2" xfId="83"/>
    <cellStyle name="Percent 3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zoomScale="70" zoomScaleNormal="70" zoomScalePageLayoutView="0" workbookViewId="0" topLeftCell="A1">
      <selection activeCell="V106" sqref="V106"/>
    </sheetView>
  </sheetViews>
  <sheetFormatPr defaultColWidth="8.8515625" defaultRowHeight="15"/>
  <cols>
    <col min="1" max="1" width="3.8515625" style="4" customWidth="1"/>
    <col min="2" max="2" width="3.140625" style="4" customWidth="1"/>
    <col min="3" max="3" width="3.28125" style="4" customWidth="1"/>
    <col min="4" max="4" width="2.28125" style="4" customWidth="1"/>
    <col min="5" max="5" width="3.28125" style="4" customWidth="1"/>
    <col min="6" max="6" width="99.8515625" style="4" customWidth="1"/>
    <col min="7" max="7" width="14.7109375" style="4" hidden="1" customWidth="1"/>
    <col min="8" max="8" width="13.7109375" style="4" hidden="1" customWidth="1"/>
    <col min="9" max="9" width="6.00390625" style="8" hidden="1" customWidth="1"/>
    <col min="10" max="10" width="24.28125" style="8" customWidth="1"/>
    <col min="11" max="17" width="8.8515625" style="4" customWidth="1"/>
    <col min="18" max="18" width="10.8515625" style="4" bestFit="1" customWidth="1"/>
    <col min="19" max="16384" width="8.8515625" style="4" customWidth="1"/>
  </cols>
  <sheetData>
    <row r="2" spans="1:10" ht="18" customHeight="1">
      <c r="A2" s="90" t="s">
        <v>141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4.25" customHeight="1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10" ht="15" customHeight="1">
      <c r="A4" s="93"/>
      <c r="B4" s="94"/>
      <c r="C4" s="94"/>
      <c r="D4" s="94"/>
      <c r="E4" s="94"/>
      <c r="F4" s="94"/>
      <c r="G4" s="94"/>
      <c r="H4" s="94"/>
      <c r="I4" s="94"/>
      <c r="J4" s="95"/>
    </row>
    <row r="5" spans="1:10" ht="18.75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ht="27.75" customHeight="1">
      <c r="A6" s="99" t="s">
        <v>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ht="18.75" customHeight="1">
      <c r="A7" s="104" t="s">
        <v>142</v>
      </c>
      <c r="B7" s="105"/>
      <c r="C7" s="105"/>
      <c r="D7" s="105"/>
      <c r="E7" s="105"/>
      <c r="F7" s="106"/>
      <c r="G7" s="110" t="s">
        <v>1</v>
      </c>
      <c r="H7" s="110" t="s">
        <v>1</v>
      </c>
      <c r="I7" s="110" t="s">
        <v>140</v>
      </c>
      <c r="J7" s="102" t="s">
        <v>144</v>
      </c>
    </row>
    <row r="8" spans="1:10" ht="33" customHeight="1">
      <c r="A8" s="107"/>
      <c r="B8" s="108"/>
      <c r="C8" s="108"/>
      <c r="D8" s="108"/>
      <c r="E8" s="108"/>
      <c r="F8" s="109"/>
      <c r="G8" s="103"/>
      <c r="H8" s="103"/>
      <c r="I8" s="103"/>
      <c r="J8" s="103"/>
    </row>
    <row r="9" spans="1:10" ht="21">
      <c r="A9" s="14" t="s">
        <v>2</v>
      </c>
      <c r="B9" s="15" t="s">
        <v>3</v>
      </c>
      <c r="C9" s="15"/>
      <c r="D9" s="15"/>
      <c r="E9" s="15"/>
      <c r="F9" s="16"/>
      <c r="G9" s="17"/>
      <c r="H9" s="17"/>
      <c r="I9" s="17"/>
      <c r="J9" s="18"/>
    </row>
    <row r="10" spans="1:10" ht="18" customHeight="1">
      <c r="A10" s="19"/>
      <c r="B10" s="20" t="s">
        <v>4</v>
      </c>
      <c r="C10" s="21" t="s">
        <v>5</v>
      </c>
      <c r="D10" s="21"/>
      <c r="E10" s="21"/>
      <c r="F10" s="22"/>
      <c r="G10" s="23">
        <v>139217697.67</v>
      </c>
      <c r="H10" s="23">
        <f>H11+H12+H19+H24</f>
        <v>139217697.67</v>
      </c>
      <c r="I10" s="23">
        <f>I11+I12+I19+I24</f>
        <v>124586</v>
      </c>
      <c r="J10" s="9">
        <v>179380979</v>
      </c>
    </row>
    <row r="11" spans="1:10" ht="21">
      <c r="A11" s="24"/>
      <c r="B11" s="25"/>
      <c r="C11" s="26"/>
      <c r="D11" s="25" t="s">
        <v>6</v>
      </c>
      <c r="E11" s="83" t="s">
        <v>7</v>
      </c>
      <c r="F11" s="84"/>
      <c r="G11" s="28">
        <v>137051483.97</v>
      </c>
      <c r="H11" s="28">
        <v>137051483.97</v>
      </c>
      <c r="I11" s="28">
        <f>107371+11207+6008</f>
        <v>124586</v>
      </c>
      <c r="J11" s="10">
        <v>179380979</v>
      </c>
    </row>
    <row r="12" spans="1:10" ht="21">
      <c r="A12" s="24"/>
      <c r="B12" s="25"/>
      <c r="C12" s="26"/>
      <c r="D12" s="25" t="s">
        <v>8</v>
      </c>
      <c r="E12" s="26" t="s">
        <v>9</v>
      </c>
      <c r="F12" s="27"/>
      <c r="G12" s="28">
        <v>1421081.7799999998</v>
      </c>
      <c r="H12" s="28">
        <f>H13+H17</f>
        <v>1421081.7799999998</v>
      </c>
      <c r="I12" s="28">
        <f>I13+I17</f>
        <v>0</v>
      </c>
      <c r="J12" s="10">
        <v>0</v>
      </c>
    </row>
    <row r="13" spans="1:10" ht="21">
      <c r="A13" s="29"/>
      <c r="B13" s="30"/>
      <c r="C13" s="31"/>
      <c r="D13" s="30"/>
      <c r="E13" s="32" t="s">
        <v>4</v>
      </c>
      <c r="F13" s="33" t="s">
        <v>10</v>
      </c>
      <c r="G13" s="34">
        <v>1240341.66</v>
      </c>
      <c r="H13" s="34">
        <v>1240341.66</v>
      </c>
      <c r="I13" s="35"/>
      <c r="J13" s="11">
        <v>0</v>
      </c>
    </row>
    <row r="14" spans="1:10" ht="39" customHeight="1">
      <c r="A14" s="29"/>
      <c r="B14" s="30"/>
      <c r="C14" s="31"/>
      <c r="D14" s="30"/>
      <c r="E14" s="32" t="s">
        <v>11</v>
      </c>
      <c r="F14" s="33" t="s">
        <v>12</v>
      </c>
      <c r="G14" s="36"/>
      <c r="H14" s="36"/>
      <c r="I14" s="37"/>
      <c r="J14" s="12">
        <v>0</v>
      </c>
    </row>
    <row r="15" spans="1:10" ht="40.5" customHeight="1">
      <c r="A15" s="29"/>
      <c r="B15" s="30"/>
      <c r="C15" s="31"/>
      <c r="D15" s="30"/>
      <c r="E15" s="32" t="s">
        <v>13</v>
      </c>
      <c r="F15" s="33" t="s">
        <v>14</v>
      </c>
      <c r="G15" s="36"/>
      <c r="H15" s="36"/>
      <c r="I15" s="37"/>
      <c r="J15" s="12">
        <v>0</v>
      </c>
    </row>
    <row r="16" spans="1:10" ht="18" customHeight="1">
      <c r="A16" s="29"/>
      <c r="B16" s="30"/>
      <c r="C16" s="31"/>
      <c r="D16" s="30"/>
      <c r="E16" s="32" t="s">
        <v>15</v>
      </c>
      <c r="F16" s="33" t="s">
        <v>16</v>
      </c>
      <c r="G16" s="36"/>
      <c r="H16" s="36"/>
      <c r="I16" s="37"/>
      <c r="J16" s="12">
        <v>0</v>
      </c>
    </row>
    <row r="17" spans="1:10" ht="18" customHeight="1">
      <c r="A17" s="29"/>
      <c r="B17" s="30"/>
      <c r="C17" s="31"/>
      <c r="D17" s="30"/>
      <c r="E17" s="32" t="s">
        <v>17</v>
      </c>
      <c r="F17" s="33" t="s">
        <v>18</v>
      </c>
      <c r="G17" s="34">
        <v>180740.12</v>
      </c>
      <c r="H17" s="34">
        <v>180740.12</v>
      </c>
      <c r="I17" s="35"/>
      <c r="J17" s="11">
        <v>0</v>
      </c>
    </row>
    <row r="18" spans="1:10" ht="18" customHeight="1">
      <c r="A18" s="29"/>
      <c r="B18" s="30"/>
      <c r="C18" s="31"/>
      <c r="D18" s="30"/>
      <c r="E18" s="32" t="s">
        <v>19</v>
      </c>
      <c r="F18" s="33" t="s">
        <v>20</v>
      </c>
      <c r="G18" s="36"/>
      <c r="H18" s="36"/>
      <c r="I18" s="37"/>
      <c r="J18" s="12">
        <v>0</v>
      </c>
    </row>
    <row r="19" spans="1:10" ht="18" customHeight="1">
      <c r="A19" s="24"/>
      <c r="B19" s="25"/>
      <c r="C19" s="26"/>
      <c r="D19" s="25" t="s">
        <v>21</v>
      </c>
      <c r="E19" s="26" t="s">
        <v>22</v>
      </c>
      <c r="F19" s="38"/>
      <c r="G19" s="28">
        <v>745131.9199999999</v>
      </c>
      <c r="H19" s="28">
        <f>SUM(H20:H23)</f>
        <v>745131.9199999999</v>
      </c>
      <c r="I19" s="28">
        <f>SUM(I20:I23)</f>
        <v>0</v>
      </c>
      <c r="J19" s="10">
        <v>0</v>
      </c>
    </row>
    <row r="20" spans="1:10" ht="18" customHeight="1">
      <c r="A20" s="24"/>
      <c r="B20" s="25"/>
      <c r="C20" s="26"/>
      <c r="D20" s="26"/>
      <c r="E20" s="39" t="s">
        <v>4</v>
      </c>
      <c r="F20" s="40" t="s">
        <v>23</v>
      </c>
      <c r="G20" s="28"/>
      <c r="H20" s="28"/>
      <c r="I20" s="28"/>
      <c r="J20" s="11">
        <v>0</v>
      </c>
    </row>
    <row r="21" spans="1:10" ht="21">
      <c r="A21" s="24"/>
      <c r="B21" s="25"/>
      <c r="C21" s="26"/>
      <c r="D21" s="26"/>
      <c r="E21" s="39" t="s">
        <v>11</v>
      </c>
      <c r="F21" s="40" t="s">
        <v>24</v>
      </c>
      <c r="G21" s="28"/>
      <c r="H21" s="28"/>
      <c r="I21" s="28"/>
      <c r="J21" s="11">
        <v>0</v>
      </c>
    </row>
    <row r="22" spans="1:10" ht="21">
      <c r="A22" s="24"/>
      <c r="B22" s="25"/>
      <c r="C22" s="26"/>
      <c r="D22" s="26"/>
      <c r="E22" s="39" t="s">
        <v>13</v>
      </c>
      <c r="F22" s="40" t="s">
        <v>25</v>
      </c>
      <c r="G22" s="28">
        <v>307575.92</v>
      </c>
      <c r="H22" s="28">
        <v>307575.92</v>
      </c>
      <c r="I22" s="28"/>
      <c r="J22" s="11">
        <v>0</v>
      </c>
    </row>
    <row r="23" spans="1:10" ht="21">
      <c r="A23" s="24"/>
      <c r="B23" s="25"/>
      <c r="C23" s="26"/>
      <c r="D23" s="26"/>
      <c r="E23" s="39" t="s">
        <v>15</v>
      </c>
      <c r="F23" s="40" t="s">
        <v>26</v>
      </c>
      <c r="G23" s="28">
        <v>437556</v>
      </c>
      <c r="H23" s="28">
        <v>437556</v>
      </c>
      <c r="I23" s="28"/>
      <c r="J23" s="11">
        <v>0</v>
      </c>
    </row>
    <row r="24" spans="1:10" ht="21">
      <c r="A24" s="24"/>
      <c r="B24" s="25"/>
      <c r="C24" s="26"/>
      <c r="D24" s="25" t="s">
        <v>27</v>
      </c>
      <c r="E24" s="26" t="s">
        <v>28</v>
      </c>
      <c r="F24" s="27"/>
      <c r="G24" s="28"/>
      <c r="H24" s="28"/>
      <c r="I24" s="28"/>
      <c r="J24" s="10">
        <v>0</v>
      </c>
    </row>
    <row r="25" spans="1:10" ht="22.5" customHeight="1">
      <c r="A25" s="41"/>
      <c r="B25" s="20" t="s">
        <v>11</v>
      </c>
      <c r="C25" s="21" t="s">
        <v>29</v>
      </c>
      <c r="D25" s="21"/>
      <c r="E25" s="21"/>
      <c r="F25" s="22"/>
      <c r="G25" s="23">
        <v>-769531.53</v>
      </c>
      <c r="H25" s="23">
        <v>-769531.53</v>
      </c>
      <c r="I25" s="23">
        <v>0</v>
      </c>
      <c r="J25" s="9">
        <v>0</v>
      </c>
    </row>
    <row r="26" spans="1:10" ht="21">
      <c r="A26" s="41"/>
      <c r="B26" s="20" t="s">
        <v>13</v>
      </c>
      <c r="C26" s="21" t="s">
        <v>30</v>
      </c>
      <c r="D26" s="21"/>
      <c r="E26" s="21"/>
      <c r="F26" s="22"/>
      <c r="G26" s="23">
        <v>1833703.88</v>
      </c>
      <c r="H26" s="23">
        <v>1833703.88</v>
      </c>
      <c r="I26" s="23">
        <v>0</v>
      </c>
      <c r="J26" s="9">
        <v>0</v>
      </c>
    </row>
    <row r="27" spans="1:10" ht="21">
      <c r="A27" s="19"/>
      <c r="B27" s="20" t="s">
        <v>15</v>
      </c>
      <c r="C27" s="21" t="s">
        <v>31</v>
      </c>
      <c r="D27" s="21"/>
      <c r="E27" s="21"/>
      <c r="F27" s="22"/>
      <c r="G27" s="23">
        <v>350502021.57</v>
      </c>
      <c r="H27" s="23">
        <f>H28+H29+H30</f>
        <v>350502021.57</v>
      </c>
      <c r="I27" s="23">
        <f>I28+I29+I30</f>
        <v>357332</v>
      </c>
      <c r="J27" s="9">
        <v>376117775</v>
      </c>
    </row>
    <row r="28" spans="1:10" ht="21">
      <c r="A28" s="24"/>
      <c r="B28" s="25"/>
      <c r="C28" s="26"/>
      <c r="D28" s="25" t="s">
        <v>6</v>
      </c>
      <c r="E28" s="26" t="s">
        <v>32</v>
      </c>
      <c r="F28" s="27"/>
      <c r="G28" s="28">
        <v>325580525.33</v>
      </c>
      <c r="H28" s="28">
        <v>325580525.33</v>
      </c>
      <c r="I28" s="28">
        <f>335911+4</f>
        <v>335915</v>
      </c>
      <c r="J28" s="10">
        <v>356478775</v>
      </c>
    </row>
    <row r="29" spans="1:10" ht="21">
      <c r="A29" s="24"/>
      <c r="B29" s="25"/>
      <c r="C29" s="26"/>
      <c r="D29" s="25" t="s">
        <v>8</v>
      </c>
      <c r="E29" s="26" t="s">
        <v>33</v>
      </c>
      <c r="F29" s="27"/>
      <c r="G29" s="28">
        <v>21322393.58</v>
      </c>
      <c r="H29" s="28">
        <v>21322393.58</v>
      </c>
      <c r="I29" s="28">
        <v>19518</v>
      </c>
      <c r="J29" s="10">
        <v>17720000</v>
      </c>
    </row>
    <row r="30" spans="1:10" ht="21">
      <c r="A30" s="24"/>
      <c r="B30" s="25"/>
      <c r="C30" s="26"/>
      <c r="D30" s="25" t="s">
        <v>21</v>
      </c>
      <c r="E30" s="26" t="s">
        <v>34</v>
      </c>
      <c r="F30" s="38"/>
      <c r="G30" s="28">
        <v>3599102.66</v>
      </c>
      <c r="H30" s="28">
        <v>3599102.66</v>
      </c>
      <c r="I30" s="28">
        <f>1895+4</f>
        <v>1899</v>
      </c>
      <c r="J30" s="10">
        <v>1919000</v>
      </c>
    </row>
    <row r="31" spans="1:10" ht="21">
      <c r="A31" s="41"/>
      <c r="B31" s="20" t="s">
        <v>17</v>
      </c>
      <c r="C31" s="21" t="s">
        <v>35</v>
      </c>
      <c r="D31" s="21"/>
      <c r="E31" s="21"/>
      <c r="F31" s="22"/>
      <c r="G31" s="23">
        <v>8824241.03</v>
      </c>
      <c r="H31" s="23">
        <v>8824241.03</v>
      </c>
      <c r="I31" s="23">
        <f>31153+1</f>
        <v>31154</v>
      </c>
      <c r="J31" s="9">
        <v>39241193</v>
      </c>
    </row>
    <row r="32" spans="1:10" ht="21">
      <c r="A32" s="41"/>
      <c r="B32" s="20" t="s">
        <v>19</v>
      </c>
      <c r="C32" s="21" t="s">
        <v>36</v>
      </c>
      <c r="D32" s="21"/>
      <c r="E32" s="21"/>
      <c r="F32" s="22"/>
      <c r="G32" s="23">
        <v>10870357.59</v>
      </c>
      <c r="H32" s="23">
        <v>10870357.59</v>
      </c>
      <c r="I32" s="23">
        <v>10405</v>
      </c>
      <c r="J32" s="9">
        <v>8267000</v>
      </c>
    </row>
    <row r="33" spans="1:10" ht="21">
      <c r="A33" s="41"/>
      <c r="B33" s="20" t="s">
        <v>37</v>
      </c>
      <c r="C33" s="21" t="s">
        <v>38</v>
      </c>
      <c r="D33" s="21"/>
      <c r="E33" s="21"/>
      <c r="F33" s="22"/>
      <c r="G33" s="23">
        <v>12271071.76</v>
      </c>
      <c r="H33" s="23">
        <v>12271071.76</v>
      </c>
      <c r="I33" s="23">
        <v>11433</v>
      </c>
      <c r="J33" s="9">
        <v>13413069</v>
      </c>
    </row>
    <row r="34" spans="1:10" ht="21">
      <c r="A34" s="41"/>
      <c r="B34" s="20" t="s">
        <v>39</v>
      </c>
      <c r="C34" s="42" t="s">
        <v>40</v>
      </c>
      <c r="D34" s="43"/>
      <c r="E34" s="43"/>
      <c r="F34" s="44"/>
      <c r="G34" s="23">
        <v>0</v>
      </c>
      <c r="H34" s="23">
        <v>0</v>
      </c>
      <c r="I34" s="23">
        <v>0</v>
      </c>
      <c r="J34" s="9">
        <v>0</v>
      </c>
    </row>
    <row r="35" spans="1:10" ht="21">
      <c r="A35" s="41"/>
      <c r="B35" s="20" t="s">
        <v>41</v>
      </c>
      <c r="C35" s="21" t="s">
        <v>42</v>
      </c>
      <c r="D35" s="21"/>
      <c r="E35" s="21"/>
      <c r="F35" s="22"/>
      <c r="G35" s="23">
        <v>3541711.7</v>
      </c>
      <c r="H35" s="23">
        <v>3541711.7</v>
      </c>
      <c r="I35" s="23">
        <f>5143+1</f>
        <v>5144</v>
      </c>
      <c r="J35" s="9">
        <v>2801464</v>
      </c>
    </row>
    <row r="36" spans="1:10" ht="21">
      <c r="A36" s="45"/>
      <c r="B36" s="88" t="s">
        <v>43</v>
      </c>
      <c r="C36" s="88"/>
      <c r="D36" s="88"/>
      <c r="E36" s="88"/>
      <c r="F36" s="89"/>
      <c r="G36" s="46">
        <v>526291273.66999996</v>
      </c>
      <c r="H36" s="46">
        <v>526291273.66999996</v>
      </c>
      <c r="I36" s="46">
        <f>I35+I34+I33+I32+I31+I27+I25+I26+I10</f>
        <v>540054</v>
      </c>
      <c r="J36" s="13">
        <f>J10+J25+J26+J27+J31+J32+J33+J34+J35</f>
        <v>619221480</v>
      </c>
    </row>
    <row r="37" spans="1:10" ht="21">
      <c r="A37" s="19" t="s">
        <v>44</v>
      </c>
      <c r="B37" s="48" t="s">
        <v>45</v>
      </c>
      <c r="C37" s="49"/>
      <c r="D37" s="49"/>
      <c r="E37" s="49"/>
      <c r="F37" s="50"/>
      <c r="G37" s="23"/>
      <c r="H37" s="23"/>
      <c r="I37" s="23"/>
      <c r="J37" s="51"/>
    </row>
    <row r="38" spans="1:10" ht="21">
      <c r="A38" s="41"/>
      <c r="B38" s="20" t="s">
        <v>4</v>
      </c>
      <c r="C38" s="21" t="s">
        <v>46</v>
      </c>
      <c r="D38" s="52"/>
      <c r="E38" s="21"/>
      <c r="F38" s="22"/>
      <c r="G38" s="23">
        <v>122257177.89</v>
      </c>
      <c r="H38" s="23">
        <f>H39+H40</f>
        <v>122257177.89</v>
      </c>
      <c r="I38" s="23">
        <f>I39+I40</f>
        <v>150035</v>
      </c>
      <c r="J38" s="53">
        <v>159587324</v>
      </c>
    </row>
    <row r="39" spans="1:10" ht="21">
      <c r="A39" s="24"/>
      <c r="B39" s="25"/>
      <c r="C39" s="26"/>
      <c r="D39" s="25" t="s">
        <v>6</v>
      </c>
      <c r="E39" s="26" t="s">
        <v>47</v>
      </c>
      <c r="F39" s="27"/>
      <c r="G39" s="28">
        <v>118920165.03</v>
      </c>
      <c r="H39" s="28">
        <v>118920165.03</v>
      </c>
      <c r="I39" s="28">
        <v>148173</v>
      </c>
      <c r="J39" s="54">
        <v>157527227</v>
      </c>
    </row>
    <row r="40" spans="1:10" ht="21">
      <c r="A40" s="24"/>
      <c r="B40" s="25"/>
      <c r="C40" s="26"/>
      <c r="D40" s="25" t="s">
        <v>8</v>
      </c>
      <c r="E40" s="26" t="s">
        <v>48</v>
      </c>
      <c r="F40" s="27"/>
      <c r="G40" s="28">
        <v>3337012.86</v>
      </c>
      <c r="H40" s="28">
        <v>3337012.86</v>
      </c>
      <c r="I40" s="28">
        <v>1862</v>
      </c>
      <c r="J40" s="54">
        <v>2060097</v>
      </c>
    </row>
    <row r="41" spans="1:10" ht="21">
      <c r="A41" s="41"/>
      <c r="B41" s="20" t="s">
        <v>11</v>
      </c>
      <c r="C41" s="21" t="s">
        <v>49</v>
      </c>
      <c r="D41" s="52"/>
      <c r="E41" s="21"/>
      <c r="F41" s="22"/>
      <c r="G41" s="23">
        <v>47138614</v>
      </c>
      <c r="H41" s="23">
        <f>SUM(H42:H58)</f>
        <v>47138614</v>
      </c>
      <c r="I41" s="23">
        <f>SUM(I42:I58)</f>
        <v>48497</v>
      </c>
      <c r="J41" s="55">
        <v>57927849</v>
      </c>
    </row>
    <row r="42" spans="1:10" ht="21">
      <c r="A42" s="47"/>
      <c r="B42" s="25"/>
      <c r="C42" s="26"/>
      <c r="D42" s="25" t="s">
        <v>6</v>
      </c>
      <c r="E42" s="26" t="s">
        <v>50</v>
      </c>
      <c r="F42" s="27"/>
      <c r="G42" s="28">
        <v>0</v>
      </c>
      <c r="H42" s="28">
        <v>0</v>
      </c>
      <c r="I42" s="28">
        <v>0</v>
      </c>
      <c r="J42" s="54">
        <v>0</v>
      </c>
    </row>
    <row r="43" spans="1:10" ht="21">
      <c r="A43" s="47"/>
      <c r="B43" s="25"/>
      <c r="C43" s="26"/>
      <c r="D43" s="25" t="s">
        <v>8</v>
      </c>
      <c r="E43" s="26" t="s">
        <v>51</v>
      </c>
      <c r="F43" s="27"/>
      <c r="G43" s="28">
        <v>0</v>
      </c>
      <c r="H43" s="28">
        <v>0</v>
      </c>
      <c r="I43" s="28">
        <v>0</v>
      </c>
      <c r="J43" s="54">
        <v>0</v>
      </c>
    </row>
    <row r="44" spans="1:10" ht="21">
      <c r="A44" s="47"/>
      <c r="B44" s="25"/>
      <c r="C44" s="56"/>
      <c r="D44" s="25" t="s">
        <v>21</v>
      </c>
      <c r="E44" s="26" t="s">
        <v>52</v>
      </c>
      <c r="F44" s="27"/>
      <c r="G44" s="28">
        <v>1759840.36</v>
      </c>
      <c r="H44" s="28">
        <v>1759840.36</v>
      </c>
      <c r="I44" s="28">
        <v>4883</v>
      </c>
      <c r="J44" s="54">
        <v>5925593</v>
      </c>
    </row>
    <row r="45" spans="1:10" ht="21">
      <c r="A45" s="47"/>
      <c r="B45" s="25"/>
      <c r="C45" s="56"/>
      <c r="D45" s="25" t="s">
        <v>27</v>
      </c>
      <c r="E45" s="26" t="s">
        <v>53</v>
      </c>
      <c r="F45" s="27"/>
      <c r="G45" s="28">
        <v>0</v>
      </c>
      <c r="H45" s="28">
        <v>0</v>
      </c>
      <c r="I45" s="28">
        <v>0</v>
      </c>
      <c r="J45" s="54">
        <v>0</v>
      </c>
    </row>
    <row r="46" spans="1:10" ht="21">
      <c r="A46" s="47"/>
      <c r="B46" s="25"/>
      <c r="C46" s="56"/>
      <c r="D46" s="25" t="s">
        <v>54</v>
      </c>
      <c r="E46" s="26" t="s">
        <v>55</v>
      </c>
      <c r="F46" s="27"/>
      <c r="G46" s="28">
        <v>0</v>
      </c>
      <c r="H46" s="28">
        <v>0</v>
      </c>
      <c r="I46" s="28">
        <v>0</v>
      </c>
      <c r="J46" s="54">
        <v>0</v>
      </c>
    </row>
    <row r="47" spans="1:10" ht="21">
      <c r="A47" s="47"/>
      <c r="B47" s="25"/>
      <c r="C47" s="56"/>
      <c r="D47" s="25" t="s">
        <v>56</v>
      </c>
      <c r="E47" s="26" t="s">
        <v>57</v>
      </c>
      <c r="F47" s="27"/>
      <c r="G47" s="28">
        <v>0</v>
      </c>
      <c r="H47" s="28">
        <v>0</v>
      </c>
      <c r="I47" s="28">
        <v>0</v>
      </c>
      <c r="J47" s="54">
        <v>0</v>
      </c>
    </row>
    <row r="48" spans="1:10" ht="21">
      <c r="A48" s="47"/>
      <c r="B48" s="25"/>
      <c r="C48" s="56"/>
      <c r="D48" s="25" t="s">
        <v>58</v>
      </c>
      <c r="E48" s="26" t="s">
        <v>139</v>
      </c>
      <c r="F48" s="27"/>
      <c r="G48" s="28">
        <v>9507966.83</v>
      </c>
      <c r="H48" s="28">
        <v>9507966.83</v>
      </c>
      <c r="I48" s="28">
        <v>10490</v>
      </c>
      <c r="J48" s="54">
        <v>11548808</v>
      </c>
    </row>
    <row r="49" spans="1:10" ht="21">
      <c r="A49" s="47"/>
      <c r="B49" s="25"/>
      <c r="C49" s="56"/>
      <c r="D49" s="25" t="s">
        <v>59</v>
      </c>
      <c r="E49" s="26" t="s">
        <v>60</v>
      </c>
      <c r="F49" s="27"/>
      <c r="G49" s="28">
        <v>0</v>
      </c>
      <c r="H49" s="28">
        <v>0</v>
      </c>
      <c r="I49" s="28">
        <v>0</v>
      </c>
      <c r="J49" s="54">
        <v>0</v>
      </c>
    </row>
    <row r="50" spans="1:10" ht="21">
      <c r="A50" s="47"/>
      <c r="B50" s="25"/>
      <c r="C50" s="56"/>
      <c r="D50" s="25" t="s">
        <v>61</v>
      </c>
      <c r="E50" s="26" t="s">
        <v>62</v>
      </c>
      <c r="F50" s="27"/>
      <c r="G50" s="28">
        <v>0</v>
      </c>
      <c r="H50" s="28">
        <v>0</v>
      </c>
      <c r="I50" s="28">
        <v>0</v>
      </c>
      <c r="J50" s="54">
        <v>0</v>
      </c>
    </row>
    <row r="51" spans="1:10" ht="21">
      <c r="A51" s="47"/>
      <c r="B51" s="25"/>
      <c r="C51" s="56"/>
      <c r="D51" s="25" t="s">
        <v>63</v>
      </c>
      <c r="E51" s="26" t="s">
        <v>64</v>
      </c>
      <c r="F51" s="27"/>
      <c r="G51" s="28">
        <v>0</v>
      </c>
      <c r="H51" s="28">
        <v>0</v>
      </c>
      <c r="I51" s="28">
        <v>0</v>
      </c>
      <c r="J51" s="54">
        <v>0</v>
      </c>
    </row>
    <row r="52" spans="1:10" ht="21">
      <c r="A52" s="47"/>
      <c r="B52" s="25"/>
      <c r="C52" s="56"/>
      <c r="D52" s="25" t="s">
        <v>65</v>
      </c>
      <c r="E52" s="26" t="s">
        <v>66</v>
      </c>
      <c r="F52" s="27"/>
      <c r="G52" s="28">
        <v>3173969.55</v>
      </c>
      <c r="H52" s="28">
        <v>3173969.55</v>
      </c>
      <c r="I52" s="28">
        <v>3199</v>
      </c>
      <c r="J52" s="54">
        <v>5363000</v>
      </c>
    </row>
    <row r="53" spans="1:10" ht="21">
      <c r="A53" s="47"/>
      <c r="B53" s="25"/>
      <c r="C53" s="56"/>
      <c r="D53" s="25" t="s">
        <v>67</v>
      </c>
      <c r="E53" s="26" t="s">
        <v>68</v>
      </c>
      <c r="F53" s="27"/>
      <c r="G53" s="28">
        <v>0</v>
      </c>
      <c r="H53" s="28">
        <v>0</v>
      </c>
      <c r="I53" s="28">
        <v>36</v>
      </c>
      <c r="J53" s="54">
        <v>36000</v>
      </c>
    </row>
    <row r="54" spans="1:10" ht="21">
      <c r="A54" s="47"/>
      <c r="B54" s="25"/>
      <c r="C54" s="56"/>
      <c r="D54" s="25" t="s">
        <v>69</v>
      </c>
      <c r="E54" s="26" t="s">
        <v>70</v>
      </c>
      <c r="F54" s="27"/>
      <c r="G54" s="28">
        <v>16644475</v>
      </c>
      <c r="H54" s="28">
        <v>16644475</v>
      </c>
      <c r="I54" s="28">
        <v>14148</v>
      </c>
      <c r="J54" s="54">
        <v>12385000</v>
      </c>
    </row>
    <row r="55" spans="1:10" ht="21">
      <c r="A55" s="47"/>
      <c r="B55" s="25"/>
      <c r="C55" s="56"/>
      <c r="D55" s="25" t="s">
        <v>71</v>
      </c>
      <c r="E55" s="26" t="s">
        <v>72</v>
      </c>
      <c r="F55" s="27"/>
      <c r="G55" s="28">
        <v>0</v>
      </c>
      <c r="H55" s="28">
        <v>0</v>
      </c>
      <c r="I55" s="28">
        <v>205</v>
      </c>
      <c r="J55" s="54">
        <v>367104</v>
      </c>
    </row>
    <row r="56" spans="1:10" ht="21">
      <c r="A56" s="47"/>
      <c r="B56" s="57"/>
      <c r="C56" s="58"/>
      <c r="D56" s="25" t="s">
        <v>73</v>
      </c>
      <c r="E56" s="58" t="s">
        <v>74</v>
      </c>
      <c r="F56" s="5"/>
      <c r="G56" s="28">
        <v>13598834.56</v>
      </c>
      <c r="H56" s="28">
        <v>13598834.56</v>
      </c>
      <c r="I56" s="28">
        <v>14604</v>
      </c>
      <c r="J56" s="54">
        <v>22087344</v>
      </c>
    </row>
    <row r="57" spans="1:10" ht="21">
      <c r="A57" s="47"/>
      <c r="B57" s="57"/>
      <c r="C57" s="58"/>
      <c r="D57" s="25" t="s">
        <v>75</v>
      </c>
      <c r="E57" s="58" t="s">
        <v>76</v>
      </c>
      <c r="F57" s="38"/>
      <c r="G57" s="28">
        <v>2453527.7</v>
      </c>
      <c r="H57" s="28">
        <v>2453527.7</v>
      </c>
      <c r="I57" s="28">
        <v>932</v>
      </c>
      <c r="J57" s="54">
        <v>215000</v>
      </c>
    </row>
    <row r="58" spans="1:10" ht="21">
      <c r="A58" s="47"/>
      <c r="B58" s="57"/>
      <c r="C58" s="58"/>
      <c r="D58" s="25" t="s">
        <v>77</v>
      </c>
      <c r="E58" s="58" t="s">
        <v>78</v>
      </c>
      <c r="F58" s="38"/>
      <c r="G58" s="28">
        <v>0</v>
      </c>
      <c r="H58" s="28">
        <v>0</v>
      </c>
      <c r="I58" s="28">
        <v>0</v>
      </c>
      <c r="J58" s="54">
        <v>0</v>
      </c>
    </row>
    <row r="59" spans="1:10" ht="21">
      <c r="A59" s="41"/>
      <c r="B59" s="20" t="s">
        <v>13</v>
      </c>
      <c r="C59" s="21" t="s">
        <v>79</v>
      </c>
      <c r="D59" s="52"/>
      <c r="E59" s="21"/>
      <c r="F59" s="22"/>
      <c r="G59" s="23">
        <v>45277705.11</v>
      </c>
      <c r="H59" s="23">
        <f>SUM(H60:H62)</f>
        <v>45277705.11</v>
      </c>
      <c r="I59" s="23">
        <f>SUM(I60:I62)</f>
        <v>42008</v>
      </c>
      <c r="J59" s="55">
        <v>58260620</v>
      </c>
    </row>
    <row r="60" spans="1:10" ht="21">
      <c r="A60" s="47"/>
      <c r="B60" s="20"/>
      <c r="C60" s="21"/>
      <c r="D60" s="25" t="s">
        <v>6</v>
      </c>
      <c r="E60" s="58" t="s">
        <v>80</v>
      </c>
      <c r="F60" s="59"/>
      <c r="G60" s="28">
        <v>44140128.61</v>
      </c>
      <c r="H60" s="28">
        <v>44140128.61</v>
      </c>
      <c r="I60" s="28">
        <v>40477</v>
      </c>
      <c r="J60" s="54">
        <v>56906864</v>
      </c>
    </row>
    <row r="61" spans="1:10" ht="21">
      <c r="A61" s="47"/>
      <c r="B61" s="60"/>
      <c r="C61" s="25"/>
      <c r="D61" s="25" t="s">
        <v>8</v>
      </c>
      <c r="E61" s="58" t="s">
        <v>143</v>
      </c>
      <c r="F61" s="59"/>
      <c r="G61" s="28">
        <v>854420.44</v>
      </c>
      <c r="H61" s="28">
        <v>854420.44</v>
      </c>
      <c r="I61" s="28">
        <v>1271</v>
      </c>
      <c r="J61" s="54">
        <v>833048</v>
      </c>
    </row>
    <row r="62" spans="1:10" ht="21">
      <c r="A62" s="47"/>
      <c r="B62" s="60"/>
      <c r="C62" s="25"/>
      <c r="D62" s="25" t="s">
        <v>21</v>
      </c>
      <c r="E62" s="58" t="s">
        <v>81</v>
      </c>
      <c r="F62" s="59"/>
      <c r="G62" s="28">
        <v>283156.06</v>
      </c>
      <c r="H62" s="28">
        <v>283156.06</v>
      </c>
      <c r="I62" s="28">
        <v>260</v>
      </c>
      <c r="J62" s="54">
        <v>520708</v>
      </c>
    </row>
    <row r="63" spans="1:10" ht="21">
      <c r="A63" s="41"/>
      <c r="B63" s="20" t="s">
        <v>15</v>
      </c>
      <c r="C63" s="61" t="s">
        <v>82</v>
      </c>
      <c r="D63" s="20"/>
      <c r="E63" s="61"/>
      <c r="F63" s="62"/>
      <c r="G63" s="23">
        <v>17582314.72</v>
      </c>
      <c r="H63" s="23">
        <v>17582314.72</v>
      </c>
      <c r="I63" s="23">
        <v>18794</v>
      </c>
      <c r="J63" s="55">
        <v>23556719</v>
      </c>
    </row>
    <row r="64" spans="1:10" ht="21">
      <c r="A64" s="47"/>
      <c r="B64" s="20" t="s">
        <v>17</v>
      </c>
      <c r="C64" s="61" t="s">
        <v>83</v>
      </c>
      <c r="D64" s="20"/>
      <c r="E64" s="63"/>
      <c r="F64" s="59"/>
      <c r="G64" s="23">
        <v>8400993.06</v>
      </c>
      <c r="H64" s="23">
        <v>8400993.06</v>
      </c>
      <c r="I64" s="23">
        <v>7098</v>
      </c>
      <c r="J64" s="55">
        <v>11900284</v>
      </c>
    </row>
    <row r="65" spans="1:10" ht="21">
      <c r="A65" s="47"/>
      <c r="B65" s="20" t="s">
        <v>19</v>
      </c>
      <c r="C65" s="61" t="s">
        <v>84</v>
      </c>
      <c r="D65" s="49"/>
      <c r="E65" s="61"/>
      <c r="F65" s="62"/>
      <c r="G65" s="23">
        <v>216513478.65</v>
      </c>
      <c r="H65" s="23">
        <f>SUM(H66:H70)</f>
        <v>216513478.65</v>
      </c>
      <c r="I65" s="64">
        <f>SUM(I66:I70)</f>
        <v>225400</v>
      </c>
      <c r="J65" s="65">
        <v>257590818</v>
      </c>
    </row>
    <row r="66" spans="1:10" ht="21">
      <c r="A66" s="47"/>
      <c r="B66" s="25"/>
      <c r="C66" s="66"/>
      <c r="D66" s="25" t="s">
        <v>6</v>
      </c>
      <c r="E66" s="26" t="s">
        <v>85</v>
      </c>
      <c r="F66" s="67"/>
      <c r="G66" s="28">
        <v>73496780.01</v>
      </c>
      <c r="H66" s="28">
        <v>73496780.01</v>
      </c>
      <c r="I66" s="68">
        <v>77283</v>
      </c>
      <c r="J66" s="54">
        <v>85209798</v>
      </c>
    </row>
    <row r="67" spans="1:10" ht="21">
      <c r="A67" s="47"/>
      <c r="B67" s="25"/>
      <c r="C67" s="66"/>
      <c r="D67" s="25" t="s">
        <v>8</v>
      </c>
      <c r="E67" s="26" t="s">
        <v>86</v>
      </c>
      <c r="F67" s="67"/>
      <c r="G67" s="28">
        <v>5851633.75</v>
      </c>
      <c r="H67" s="28">
        <v>5851633.75</v>
      </c>
      <c r="I67" s="68">
        <v>6247</v>
      </c>
      <c r="J67" s="54">
        <v>8085840</v>
      </c>
    </row>
    <row r="68" spans="1:10" ht="21">
      <c r="A68" s="47"/>
      <c r="B68" s="25"/>
      <c r="C68" s="66"/>
      <c r="D68" s="25" t="s">
        <v>21</v>
      </c>
      <c r="E68" s="26" t="s">
        <v>87</v>
      </c>
      <c r="F68" s="67"/>
      <c r="G68" s="28">
        <v>97781071.34</v>
      </c>
      <c r="H68" s="28">
        <v>97781071.34</v>
      </c>
      <c r="I68" s="68">
        <f>1+101229</f>
        <v>101230</v>
      </c>
      <c r="J68" s="54">
        <v>119291651</v>
      </c>
    </row>
    <row r="69" spans="1:10" ht="21">
      <c r="A69" s="47"/>
      <c r="B69" s="25"/>
      <c r="C69" s="66"/>
      <c r="D69" s="25" t="s">
        <v>27</v>
      </c>
      <c r="E69" s="26" t="s">
        <v>88</v>
      </c>
      <c r="F69" s="67"/>
      <c r="G69" s="28">
        <v>1661345.79</v>
      </c>
      <c r="H69" s="28">
        <v>1661345.79</v>
      </c>
      <c r="I69" s="68">
        <v>1989</v>
      </c>
      <c r="J69" s="54">
        <v>2223224</v>
      </c>
    </row>
    <row r="70" spans="1:10" ht="21">
      <c r="A70" s="47"/>
      <c r="B70" s="25"/>
      <c r="C70" s="66"/>
      <c r="D70" s="25" t="s">
        <v>54</v>
      </c>
      <c r="E70" s="26" t="s">
        <v>89</v>
      </c>
      <c r="F70" s="67"/>
      <c r="G70" s="28">
        <v>37722647.76</v>
      </c>
      <c r="H70" s="28">
        <v>37722647.76</v>
      </c>
      <c r="I70" s="68">
        <v>38651</v>
      </c>
      <c r="J70" s="54">
        <v>42780305</v>
      </c>
    </row>
    <row r="71" spans="1:10" ht="21">
      <c r="A71" s="41"/>
      <c r="B71" s="20" t="s">
        <v>37</v>
      </c>
      <c r="C71" s="61" t="s">
        <v>90</v>
      </c>
      <c r="D71" s="69"/>
      <c r="E71" s="63"/>
      <c r="F71" s="59"/>
      <c r="G71" s="23">
        <v>7293975.13</v>
      </c>
      <c r="H71" s="23">
        <v>7293975.13</v>
      </c>
      <c r="I71" s="23">
        <v>4330</v>
      </c>
      <c r="J71" s="55">
        <v>4225013</v>
      </c>
    </row>
    <row r="72" spans="1:10" ht="21">
      <c r="A72" s="47"/>
      <c r="B72" s="20" t="s">
        <v>39</v>
      </c>
      <c r="C72" s="61" t="s">
        <v>91</v>
      </c>
      <c r="D72" s="49"/>
      <c r="E72" s="61"/>
      <c r="F72" s="62"/>
      <c r="G72" s="23">
        <v>27953521.21</v>
      </c>
      <c r="H72" s="23">
        <f>SUM(H73:H75)</f>
        <v>27953521.21</v>
      </c>
      <c r="I72" s="23">
        <f>SUM(I73:I75)</f>
        <v>22740</v>
      </c>
      <c r="J72" s="55">
        <v>21477781</v>
      </c>
    </row>
    <row r="73" spans="1:10" ht="21">
      <c r="A73" s="47"/>
      <c r="B73" s="25"/>
      <c r="C73" s="66"/>
      <c r="D73" s="25" t="s">
        <v>6</v>
      </c>
      <c r="E73" s="26" t="s">
        <v>92</v>
      </c>
      <c r="F73" s="67"/>
      <c r="G73" s="28">
        <v>597296.35</v>
      </c>
      <c r="H73" s="28">
        <v>597296.35</v>
      </c>
      <c r="I73" s="28">
        <v>360</v>
      </c>
      <c r="J73" s="54">
        <v>198258</v>
      </c>
    </row>
    <row r="74" spans="1:10" ht="21">
      <c r="A74" s="41"/>
      <c r="B74" s="20"/>
      <c r="C74" s="61"/>
      <c r="D74" s="25" t="s">
        <v>8</v>
      </c>
      <c r="E74" s="26" t="s">
        <v>93</v>
      </c>
      <c r="F74" s="62"/>
      <c r="G74" s="28">
        <v>9841137.45</v>
      </c>
      <c r="H74" s="28">
        <v>9841137.45</v>
      </c>
      <c r="I74" s="28">
        <v>12032</v>
      </c>
      <c r="J74" s="54">
        <v>14797607</v>
      </c>
    </row>
    <row r="75" spans="1:10" ht="21">
      <c r="A75" s="41"/>
      <c r="B75" s="20"/>
      <c r="C75" s="61"/>
      <c r="D75" s="25" t="s">
        <v>21</v>
      </c>
      <c r="E75" s="26" t="s">
        <v>94</v>
      </c>
      <c r="F75" s="62"/>
      <c r="G75" s="28">
        <v>17515087.41</v>
      </c>
      <c r="H75" s="28">
        <v>17515087.41</v>
      </c>
      <c r="I75" s="28">
        <f>1+10347</f>
        <v>10348</v>
      </c>
      <c r="J75" s="54">
        <v>6481916</v>
      </c>
    </row>
    <row r="76" spans="1:10" ht="21">
      <c r="A76" s="41"/>
      <c r="B76" s="20" t="s">
        <v>41</v>
      </c>
      <c r="C76" s="61" t="s">
        <v>95</v>
      </c>
      <c r="D76" s="49"/>
      <c r="E76" s="61"/>
      <c r="F76" s="62"/>
      <c r="G76" s="23">
        <v>968478.62</v>
      </c>
      <c r="H76" s="23">
        <v>968478.62</v>
      </c>
      <c r="I76" s="23">
        <v>300</v>
      </c>
      <c r="J76" s="55">
        <v>170000</v>
      </c>
    </row>
    <row r="77" spans="1:10" ht="21">
      <c r="A77" s="41"/>
      <c r="B77" s="20" t="s">
        <v>96</v>
      </c>
      <c r="C77" s="61" t="s">
        <v>97</v>
      </c>
      <c r="D77" s="49"/>
      <c r="E77" s="61"/>
      <c r="F77" s="62"/>
      <c r="G77" s="23">
        <v>3811629.4</v>
      </c>
      <c r="H77" s="23">
        <f>SUM(H78:H79)</f>
        <v>3811629.4</v>
      </c>
      <c r="I77" s="23">
        <f>SUM(I78:I79)</f>
        <v>0</v>
      </c>
      <c r="J77" s="55">
        <v>0</v>
      </c>
    </row>
    <row r="78" spans="1:10" ht="21">
      <c r="A78" s="70"/>
      <c r="B78" s="57"/>
      <c r="C78" s="66"/>
      <c r="D78" s="25" t="s">
        <v>6</v>
      </c>
      <c r="E78" s="66" t="s">
        <v>98</v>
      </c>
      <c r="F78" s="67"/>
      <c r="G78" s="28">
        <v>3955535.34</v>
      </c>
      <c r="H78" s="28">
        <v>3955535.34</v>
      </c>
      <c r="I78" s="28"/>
      <c r="J78" s="54">
        <v>0</v>
      </c>
    </row>
    <row r="79" spans="1:10" ht="21">
      <c r="A79" s="70"/>
      <c r="B79" s="57"/>
      <c r="C79" s="66"/>
      <c r="D79" s="25" t="s">
        <v>8</v>
      </c>
      <c r="E79" s="66" t="s">
        <v>99</v>
      </c>
      <c r="F79" s="67"/>
      <c r="G79" s="28">
        <v>-143905.94</v>
      </c>
      <c r="H79" s="28">
        <v>-143905.94</v>
      </c>
      <c r="I79" s="28"/>
      <c r="J79" s="54">
        <v>0</v>
      </c>
    </row>
    <row r="80" spans="1:10" ht="21">
      <c r="A80" s="70"/>
      <c r="B80" s="20" t="s">
        <v>100</v>
      </c>
      <c r="C80" s="61" t="s">
        <v>101</v>
      </c>
      <c r="D80" s="49"/>
      <c r="E80" s="61"/>
      <c r="F80" s="62"/>
      <c r="G80" s="23">
        <v>13505430.67</v>
      </c>
      <c r="H80" s="23">
        <f>SUM(H81:H84)</f>
        <v>13505430.67</v>
      </c>
      <c r="I80" s="23">
        <f>SUM(I81:I84)</f>
        <v>6426</v>
      </c>
      <c r="J80" s="55">
        <v>1538950</v>
      </c>
    </row>
    <row r="81" spans="1:10" ht="21">
      <c r="A81" s="70"/>
      <c r="B81" s="57"/>
      <c r="C81" s="66"/>
      <c r="D81" s="25" t="s">
        <v>6</v>
      </c>
      <c r="E81" s="66" t="s">
        <v>102</v>
      </c>
      <c r="F81" s="67"/>
      <c r="G81" s="28">
        <v>8608433.780000001</v>
      </c>
      <c r="H81" s="28">
        <v>8608433.780000001</v>
      </c>
      <c r="I81" s="28">
        <v>0</v>
      </c>
      <c r="J81" s="54">
        <v>530000</v>
      </c>
    </row>
    <row r="82" spans="1:10" ht="21">
      <c r="A82" s="70"/>
      <c r="B82" s="57"/>
      <c r="C82" s="66"/>
      <c r="D82" s="25" t="s">
        <v>8</v>
      </c>
      <c r="E82" s="66" t="s">
        <v>103</v>
      </c>
      <c r="F82" s="67"/>
      <c r="G82" s="28">
        <v>11529.82</v>
      </c>
      <c r="H82" s="28">
        <v>11529.82</v>
      </c>
      <c r="I82" s="28">
        <v>12</v>
      </c>
      <c r="J82" s="54">
        <v>9000</v>
      </c>
    </row>
    <row r="83" spans="1:10" ht="21">
      <c r="A83" s="70"/>
      <c r="B83" s="57"/>
      <c r="C83" s="66"/>
      <c r="D83" s="25" t="s">
        <v>21</v>
      </c>
      <c r="E83" s="66" t="s">
        <v>104</v>
      </c>
      <c r="F83" s="67"/>
      <c r="G83" s="28">
        <v>3481995.63</v>
      </c>
      <c r="H83" s="28">
        <v>3481995.63</v>
      </c>
      <c r="I83" s="28">
        <v>0</v>
      </c>
      <c r="J83" s="54">
        <v>0</v>
      </c>
    </row>
    <row r="84" spans="1:10" ht="21">
      <c r="A84" s="70"/>
      <c r="B84" s="57"/>
      <c r="C84" s="66"/>
      <c r="D84" s="25" t="s">
        <v>27</v>
      </c>
      <c r="E84" s="66" t="s">
        <v>105</v>
      </c>
      <c r="F84" s="67"/>
      <c r="G84" s="28">
        <v>1403471.44</v>
      </c>
      <c r="H84" s="28">
        <v>1403471.44</v>
      </c>
      <c r="I84" s="28">
        <v>6414</v>
      </c>
      <c r="J84" s="54">
        <v>999950</v>
      </c>
    </row>
    <row r="85" spans="1:10" ht="21.75" thickBot="1">
      <c r="A85" s="45"/>
      <c r="B85" s="88" t="s">
        <v>106</v>
      </c>
      <c r="C85" s="88"/>
      <c r="D85" s="88"/>
      <c r="E85" s="88"/>
      <c r="F85" s="89"/>
      <c r="G85" s="46">
        <v>510703318.46</v>
      </c>
      <c r="H85" s="46">
        <v>510703318.46</v>
      </c>
      <c r="I85" s="46">
        <f>I80+I77+I76+I72+I71+I65+I64+I63+I59+I41+I38</f>
        <v>525628</v>
      </c>
      <c r="J85" s="71">
        <f>J38+J41+J59+J63+J64+J65+J71+J72+J76+J77+J80</f>
        <v>596235358</v>
      </c>
    </row>
    <row r="86" spans="1:10" ht="22.5" thickBot="1" thickTop="1">
      <c r="A86" s="85" t="s">
        <v>107</v>
      </c>
      <c r="B86" s="86"/>
      <c r="C86" s="86"/>
      <c r="D86" s="86"/>
      <c r="E86" s="86"/>
      <c r="F86" s="87"/>
      <c r="G86" s="72">
        <v>15587955.209999979</v>
      </c>
      <c r="H86" s="72">
        <v>15587955.209999979</v>
      </c>
      <c r="I86" s="72">
        <f>I36-I85</f>
        <v>14426</v>
      </c>
      <c r="J86" s="73">
        <f>J36-J85-1</f>
        <v>22986121</v>
      </c>
    </row>
    <row r="87" spans="1:10" ht="21.75" thickTop="1">
      <c r="A87" s="19" t="s">
        <v>108</v>
      </c>
      <c r="B87" s="48" t="s">
        <v>109</v>
      </c>
      <c r="C87" s="49"/>
      <c r="D87" s="48"/>
      <c r="E87" s="61"/>
      <c r="F87" s="62"/>
      <c r="G87" s="23"/>
      <c r="H87" s="23"/>
      <c r="I87" s="23"/>
      <c r="J87" s="55"/>
    </row>
    <row r="88" spans="1:10" ht="21">
      <c r="A88" s="41"/>
      <c r="B88" s="20" t="s">
        <v>4</v>
      </c>
      <c r="C88" s="61" t="s">
        <v>110</v>
      </c>
      <c r="D88" s="49"/>
      <c r="E88" s="61"/>
      <c r="F88" s="62"/>
      <c r="G88" s="23">
        <v>39842.22</v>
      </c>
      <c r="H88" s="23">
        <v>39842.22</v>
      </c>
      <c r="I88" s="23"/>
      <c r="J88" s="55">
        <v>0</v>
      </c>
    </row>
    <row r="89" spans="1:10" ht="21">
      <c r="A89" s="41"/>
      <c r="B89" s="20" t="s">
        <v>11</v>
      </c>
      <c r="C89" s="61" t="s">
        <v>111</v>
      </c>
      <c r="D89" s="49"/>
      <c r="E89" s="61"/>
      <c r="F89" s="62"/>
      <c r="G89" s="23">
        <v>3478993.87</v>
      </c>
      <c r="H89" s="23">
        <v>-3478993.87</v>
      </c>
      <c r="I89" s="23">
        <v>-3181</v>
      </c>
      <c r="J89" s="55">
        <v>2145342</v>
      </c>
    </row>
    <row r="90" spans="1:10" ht="21">
      <c r="A90" s="45"/>
      <c r="B90" s="88" t="s">
        <v>112</v>
      </c>
      <c r="C90" s="88"/>
      <c r="D90" s="88"/>
      <c r="E90" s="88"/>
      <c r="F90" s="89"/>
      <c r="G90" s="46">
        <v>-3439151.65</v>
      </c>
      <c r="H90" s="46">
        <f>H89+H88</f>
        <v>-3439151.65</v>
      </c>
      <c r="I90" s="46">
        <f>I89+I88</f>
        <v>-3181</v>
      </c>
      <c r="J90" s="71">
        <f>J88-J89</f>
        <v>-2145342</v>
      </c>
    </row>
    <row r="91" spans="1:10" ht="21">
      <c r="A91" s="19" t="s">
        <v>113</v>
      </c>
      <c r="B91" s="48" t="s">
        <v>114</v>
      </c>
      <c r="C91" s="49"/>
      <c r="D91" s="21"/>
      <c r="E91" s="61"/>
      <c r="F91" s="62"/>
      <c r="G91" s="23"/>
      <c r="H91" s="23"/>
      <c r="I91" s="23"/>
      <c r="J91" s="55"/>
    </row>
    <row r="92" spans="1:10" ht="21">
      <c r="A92" s="41"/>
      <c r="B92" s="20" t="s">
        <v>4</v>
      </c>
      <c r="C92" s="48" t="s">
        <v>115</v>
      </c>
      <c r="D92" s="49"/>
      <c r="E92" s="21"/>
      <c r="F92" s="22"/>
      <c r="G92" s="23"/>
      <c r="H92" s="23"/>
      <c r="I92" s="23"/>
      <c r="J92" s="55">
        <v>0</v>
      </c>
    </row>
    <row r="93" spans="1:10" ht="21">
      <c r="A93" s="41"/>
      <c r="B93" s="20" t="s">
        <v>11</v>
      </c>
      <c r="C93" s="48" t="s">
        <v>116</v>
      </c>
      <c r="D93" s="49"/>
      <c r="E93" s="21"/>
      <c r="F93" s="22"/>
      <c r="G93" s="23"/>
      <c r="H93" s="23"/>
      <c r="I93" s="23"/>
      <c r="J93" s="55">
        <v>0</v>
      </c>
    </row>
    <row r="94" spans="1:10" ht="21">
      <c r="A94" s="45"/>
      <c r="B94" s="88" t="s">
        <v>117</v>
      </c>
      <c r="C94" s="88"/>
      <c r="D94" s="88"/>
      <c r="E94" s="88"/>
      <c r="F94" s="89"/>
      <c r="G94" s="46">
        <v>0</v>
      </c>
      <c r="H94" s="46">
        <v>0</v>
      </c>
      <c r="I94" s="46">
        <v>0</v>
      </c>
      <c r="J94" s="71">
        <v>0</v>
      </c>
    </row>
    <row r="95" spans="1:10" ht="21">
      <c r="A95" s="19" t="s">
        <v>118</v>
      </c>
      <c r="B95" s="48" t="s">
        <v>119</v>
      </c>
      <c r="C95" s="49"/>
      <c r="D95" s="21"/>
      <c r="E95" s="61"/>
      <c r="F95" s="62"/>
      <c r="G95" s="23"/>
      <c r="H95" s="23"/>
      <c r="I95" s="23"/>
      <c r="J95" s="55"/>
    </row>
    <row r="96" spans="1:10" ht="21">
      <c r="A96" s="41"/>
      <c r="B96" s="20" t="s">
        <v>4</v>
      </c>
      <c r="C96" s="48" t="s">
        <v>120</v>
      </c>
      <c r="D96" s="49"/>
      <c r="E96" s="21"/>
      <c r="F96" s="22"/>
      <c r="G96" s="23">
        <v>13592101.34</v>
      </c>
      <c r="H96" s="23">
        <f>SUM(H97:H98)</f>
        <v>13592101.34</v>
      </c>
      <c r="I96" s="23">
        <f>SUM(I97:I98)</f>
        <v>0</v>
      </c>
      <c r="J96" s="55">
        <v>0</v>
      </c>
    </row>
    <row r="97" spans="1:10" ht="21">
      <c r="A97" s="47"/>
      <c r="B97" s="57"/>
      <c r="C97" s="66"/>
      <c r="D97" s="25" t="s">
        <v>6</v>
      </c>
      <c r="E97" s="58" t="s">
        <v>121</v>
      </c>
      <c r="F97" s="67"/>
      <c r="G97" s="28"/>
      <c r="H97" s="28"/>
      <c r="I97" s="28"/>
      <c r="J97" s="54">
        <v>0</v>
      </c>
    </row>
    <row r="98" spans="1:10" ht="21">
      <c r="A98" s="47"/>
      <c r="B98" s="57"/>
      <c r="C98" s="66"/>
      <c r="D98" s="25" t="s">
        <v>8</v>
      </c>
      <c r="E98" s="66" t="s">
        <v>122</v>
      </c>
      <c r="F98" s="67"/>
      <c r="G98" s="28">
        <v>13592101.34</v>
      </c>
      <c r="H98" s="28">
        <v>13592101.34</v>
      </c>
      <c r="I98" s="28"/>
      <c r="J98" s="54">
        <v>0</v>
      </c>
    </row>
    <row r="99" spans="1:10" ht="21">
      <c r="A99" s="41"/>
      <c r="B99" s="20" t="s">
        <v>11</v>
      </c>
      <c r="C99" s="48" t="s">
        <v>123</v>
      </c>
      <c r="D99" s="49"/>
      <c r="E99" s="21"/>
      <c r="F99" s="22"/>
      <c r="G99" s="23">
        <v>10005340.24</v>
      </c>
      <c r="H99" s="23">
        <f>SUM(H100:H101)</f>
        <v>10005340.24</v>
      </c>
      <c r="I99" s="23">
        <f>SUM(I100:I101)</f>
        <v>246</v>
      </c>
      <c r="J99" s="55">
        <v>0</v>
      </c>
    </row>
    <row r="100" spans="1:10" ht="21">
      <c r="A100" s="47"/>
      <c r="B100" s="57"/>
      <c r="C100" s="66"/>
      <c r="D100" s="25" t="s">
        <v>6</v>
      </c>
      <c r="E100" s="58" t="s">
        <v>124</v>
      </c>
      <c r="F100" s="67"/>
      <c r="G100" s="28">
        <v>267132</v>
      </c>
      <c r="H100" s="28">
        <v>267132</v>
      </c>
      <c r="I100" s="28"/>
      <c r="J100" s="54">
        <v>0</v>
      </c>
    </row>
    <row r="101" spans="1:10" ht="21">
      <c r="A101" s="47"/>
      <c r="B101" s="57"/>
      <c r="C101" s="66"/>
      <c r="D101" s="25" t="s">
        <v>8</v>
      </c>
      <c r="E101" s="66" t="s">
        <v>125</v>
      </c>
      <c r="F101" s="67"/>
      <c r="G101" s="28">
        <v>9738208.24</v>
      </c>
      <c r="H101" s="28">
        <v>9738208.24</v>
      </c>
      <c r="I101" s="28">
        <v>246</v>
      </c>
      <c r="J101" s="54">
        <v>0</v>
      </c>
    </row>
    <row r="102" spans="1:10" ht="21.75" thickBot="1">
      <c r="A102" s="45"/>
      <c r="B102" s="88" t="s">
        <v>126</v>
      </c>
      <c r="C102" s="88"/>
      <c r="D102" s="88"/>
      <c r="E102" s="88"/>
      <c r="F102" s="89"/>
      <c r="G102" s="46">
        <v>3586761.0999999996</v>
      </c>
      <c r="H102" s="46">
        <f>H96-H99</f>
        <v>3586761.0999999996</v>
      </c>
      <c r="I102" s="46">
        <f>I96-I99</f>
        <v>-246</v>
      </c>
      <c r="J102" s="71">
        <v>0</v>
      </c>
    </row>
    <row r="103" spans="1:10" ht="22.5" thickBot="1" thickTop="1">
      <c r="A103" s="85" t="s">
        <v>127</v>
      </c>
      <c r="B103" s="86"/>
      <c r="C103" s="86"/>
      <c r="D103" s="86"/>
      <c r="E103" s="86"/>
      <c r="F103" s="87"/>
      <c r="G103" s="72">
        <v>15735564.659999978</v>
      </c>
      <c r="H103" s="72">
        <v>15735564.659999978</v>
      </c>
      <c r="I103" s="72">
        <f>I36-I85+I90+I94+I102</f>
        <v>10999</v>
      </c>
      <c r="J103" s="73">
        <f>J36-J85+J90+J94+J102-1</f>
        <v>20840779</v>
      </c>
    </row>
    <row r="104" spans="1:10" ht="21.75" thickTop="1">
      <c r="A104" s="19" t="s">
        <v>128</v>
      </c>
      <c r="B104" s="48" t="s">
        <v>129</v>
      </c>
      <c r="C104" s="49"/>
      <c r="D104" s="48"/>
      <c r="E104" s="61"/>
      <c r="F104" s="62"/>
      <c r="G104" s="23"/>
      <c r="H104" s="23"/>
      <c r="I104" s="23"/>
      <c r="J104" s="55"/>
    </row>
    <row r="105" spans="1:10" ht="21">
      <c r="A105" s="41"/>
      <c r="B105" s="20" t="s">
        <v>4</v>
      </c>
      <c r="C105" s="61" t="s">
        <v>130</v>
      </c>
      <c r="D105" s="49"/>
      <c r="E105" s="61"/>
      <c r="F105" s="62"/>
      <c r="G105" s="23">
        <v>15248808.450000001</v>
      </c>
      <c r="H105" s="23">
        <f>SUM(H106:H109)</f>
        <v>15248808.450000001</v>
      </c>
      <c r="I105" s="23">
        <f>SUM(I106:I109)</f>
        <v>15804</v>
      </c>
      <c r="J105" s="55">
        <v>20630779</v>
      </c>
    </row>
    <row r="106" spans="1:10" ht="21">
      <c r="A106" s="70"/>
      <c r="B106" s="57"/>
      <c r="C106" s="66"/>
      <c r="D106" s="25" t="s">
        <v>6</v>
      </c>
      <c r="E106" s="66" t="s">
        <v>131</v>
      </c>
      <c r="F106" s="67"/>
      <c r="G106" s="28">
        <v>14194329.8</v>
      </c>
      <c r="H106" s="28">
        <v>14194329.8</v>
      </c>
      <c r="I106" s="28">
        <v>15060</v>
      </c>
      <c r="J106" s="54">
        <v>19936042</v>
      </c>
    </row>
    <row r="107" spans="1:10" ht="21">
      <c r="A107" s="70"/>
      <c r="B107" s="57"/>
      <c r="C107" s="66"/>
      <c r="D107" s="25" t="s">
        <v>8</v>
      </c>
      <c r="E107" s="66" t="s">
        <v>132</v>
      </c>
      <c r="F107" s="67"/>
      <c r="G107" s="28"/>
      <c r="H107" s="28"/>
      <c r="I107" s="28"/>
      <c r="J107" s="54">
        <v>0</v>
      </c>
    </row>
    <row r="108" spans="1:10" ht="21">
      <c r="A108" s="70"/>
      <c r="B108" s="57"/>
      <c r="C108" s="66"/>
      <c r="D108" s="25" t="s">
        <v>21</v>
      </c>
      <c r="E108" s="66" t="s">
        <v>133</v>
      </c>
      <c r="F108" s="67"/>
      <c r="G108" s="28">
        <v>1012620.65</v>
      </c>
      <c r="H108" s="28">
        <v>1012620.65</v>
      </c>
      <c r="I108" s="28">
        <v>655</v>
      </c>
      <c r="J108" s="54">
        <v>659737</v>
      </c>
    </row>
    <row r="109" spans="1:10" ht="21">
      <c r="A109" s="70"/>
      <c r="B109" s="57"/>
      <c r="C109" s="66"/>
      <c r="D109" s="25" t="s">
        <v>27</v>
      </c>
      <c r="E109" s="66" t="s">
        <v>134</v>
      </c>
      <c r="F109" s="67"/>
      <c r="G109" s="28">
        <v>41858</v>
      </c>
      <c r="H109" s="28">
        <v>41858</v>
      </c>
      <c r="I109" s="28">
        <v>89</v>
      </c>
      <c r="J109" s="54">
        <v>35000</v>
      </c>
    </row>
    <row r="110" spans="1:10" ht="21">
      <c r="A110" s="41"/>
      <c r="B110" s="20" t="s">
        <v>11</v>
      </c>
      <c r="C110" s="61" t="s">
        <v>135</v>
      </c>
      <c r="D110" s="49"/>
      <c r="E110" s="61"/>
      <c r="F110" s="62"/>
      <c r="G110" s="23">
        <v>354161</v>
      </c>
      <c r="H110" s="23">
        <v>354161</v>
      </c>
      <c r="I110" s="23">
        <v>480</v>
      </c>
      <c r="J110" s="55">
        <v>210000</v>
      </c>
    </row>
    <row r="111" spans="1:10" ht="21">
      <c r="A111" s="41"/>
      <c r="B111" s="20" t="s">
        <v>13</v>
      </c>
      <c r="C111" s="61" t="s">
        <v>136</v>
      </c>
      <c r="D111" s="49"/>
      <c r="E111" s="61"/>
      <c r="F111" s="62"/>
      <c r="G111" s="23"/>
      <c r="H111" s="23"/>
      <c r="I111" s="23"/>
      <c r="J111" s="55">
        <v>0</v>
      </c>
    </row>
    <row r="112" spans="1:10" ht="21">
      <c r="A112" s="45"/>
      <c r="B112" s="88" t="s">
        <v>137</v>
      </c>
      <c r="C112" s="88"/>
      <c r="D112" s="88"/>
      <c r="E112" s="88"/>
      <c r="F112" s="89"/>
      <c r="G112" s="46">
        <v>15602969.450000001</v>
      </c>
      <c r="H112" s="46">
        <f>H105+H110</f>
        <v>15602969.450000001</v>
      </c>
      <c r="I112" s="46">
        <f>I105+I110</f>
        <v>16284</v>
      </c>
      <c r="J112" s="71">
        <f>J105+J110+J111</f>
        <v>20840779</v>
      </c>
    </row>
    <row r="113" spans="1:10" ht="21">
      <c r="A113" s="70"/>
      <c r="B113" s="25"/>
      <c r="C113" s="66"/>
      <c r="D113" s="58"/>
      <c r="E113" s="66"/>
      <c r="F113" s="67"/>
      <c r="G113" s="28"/>
      <c r="H113" s="28"/>
      <c r="I113" s="28"/>
      <c r="J113" s="54"/>
    </row>
    <row r="114" spans="1:10" ht="21">
      <c r="A114" s="19" t="s">
        <v>138</v>
      </c>
      <c r="B114" s="48"/>
      <c r="C114" s="49"/>
      <c r="D114" s="48"/>
      <c r="E114" s="61"/>
      <c r="F114" s="62"/>
      <c r="G114" s="23">
        <v>132595.20999997668</v>
      </c>
      <c r="H114" s="23">
        <f>H36-H85+H90+H102-H112</f>
        <v>132595.20999997668</v>
      </c>
      <c r="I114" s="74">
        <f>I36-I85+I90+I102-I112</f>
        <v>-5285</v>
      </c>
      <c r="J114" s="75">
        <f>J103-J112</f>
        <v>0</v>
      </c>
    </row>
    <row r="115" spans="1:10" ht="21.75" thickBot="1">
      <c r="A115" s="76"/>
      <c r="B115" s="77"/>
      <c r="C115" s="78"/>
      <c r="D115" s="78"/>
      <c r="E115" s="79"/>
      <c r="F115" s="80"/>
      <c r="G115" s="81"/>
      <c r="H115" s="81"/>
      <c r="I115" s="81"/>
      <c r="J115" s="82"/>
    </row>
    <row r="116" spans="1:10" ht="18.75">
      <c r="A116" s="3"/>
      <c r="B116" s="3"/>
      <c r="C116" s="2"/>
      <c r="D116" s="2"/>
      <c r="E116" s="6"/>
      <c r="F116" s="7"/>
      <c r="G116" s="1"/>
      <c r="H116" s="1"/>
      <c r="I116" s="1"/>
      <c r="J116" s="1"/>
    </row>
  </sheetData>
  <sheetProtection/>
  <mergeCells count="16">
    <mergeCell ref="A2:J5"/>
    <mergeCell ref="A6:J6"/>
    <mergeCell ref="J7:J8"/>
    <mergeCell ref="A7:F8"/>
    <mergeCell ref="G7:G8"/>
    <mergeCell ref="H7:H8"/>
    <mergeCell ref="I7:I8"/>
    <mergeCell ref="E11:F11"/>
    <mergeCell ref="A103:F103"/>
    <mergeCell ref="B112:F112"/>
    <mergeCell ref="B36:F36"/>
    <mergeCell ref="B85:F85"/>
    <mergeCell ref="A86:F86"/>
    <mergeCell ref="B90:F90"/>
    <mergeCell ref="B94:F94"/>
    <mergeCell ref="B102:F102"/>
  </mergeCells>
  <printOptions/>
  <pageMargins left="0.9055118110236221" right="0.7086614173228347" top="0.7480314960629921" bottom="0.7480314960629921" header="0.31496062992125984" footer="0.31496062992125984"/>
  <pageSetup fitToHeight="3" horizontalDpi="600" verticalDpi="600" orientation="portrait" paperSize="9" scale="65" r:id="rId1"/>
  <headerFooter>
    <oddHeader>&amp;R&amp;"Garamond,Grassetto"Allegato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2018-02-23T09:16:59Z</cp:lastPrinted>
  <dcterms:created xsi:type="dcterms:W3CDTF">2013-12-03T17:01:32Z</dcterms:created>
  <dcterms:modified xsi:type="dcterms:W3CDTF">2024-04-11T12:44:34Z</dcterms:modified>
  <cp:category/>
  <cp:version/>
  <cp:contentType/>
  <cp:contentStatus/>
</cp:coreProperties>
</file>